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voa-file-23\Folder Redirection\tvanskiver\My Documents\Treasurers Reports\"/>
    </mc:Choice>
  </mc:AlternateContent>
  <xr:revisionPtr revIDLastSave="0" documentId="8_{893901FC-85A5-4DD2-8A92-2CE845E3FF3F}" xr6:coauthVersionLast="47" xr6:coauthVersionMax="47" xr10:uidLastSave="{00000000-0000-0000-0000-000000000000}"/>
  <bookViews>
    <workbookView xWindow="-90" yWindow="-90" windowWidth="19380" windowHeight="10260" xr2:uid="{7CB0E6DF-E124-4E6E-98EB-CF24ACA8138C}"/>
  </bookViews>
  <sheets>
    <sheet name="EXPENSE" sheetId="1" r:id="rId1"/>
    <sheet name="REVENU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42" i="1"/>
  <c r="J343" i="1"/>
  <c r="J344" i="1"/>
  <c r="J345" i="1"/>
  <c r="J346" i="1"/>
  <c r="J347" i="1"/>
  <c r="J348" i="1"/>
  <c r="J349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6" i="1"/>
  <c r="D72" i="2"/>
  <c r="F72" i="2" s="1"/>
  <c r="E72" i="2"/>
  <c r="C72" i="2"/>
  <c r="C46" i="2"/>
  <c r="H204" i="1" l="1"/>
  <c r="F204" i="1"/>
  <c r="C458" i="1" l="1"/>
  <c r="C336" i="1"/>
  <c r="D60" i="2"/>
  <c r="E60" i="2"/>
  <c r="C60" i="2"/>
  <c r="F472" i="1"/>
  <c r="F481" i="1"/>
  <c r="F500" i="1"/>
  <c r="F544" i="1"/>
  <c r="F563" i="1"/>
  <c r="C565" i="1"/>
  <c r="F454" i="1"/>
  <c r="F438" i="1"/>
  <c r="F408" i="1"/>
  <c r="F362" i="1"/>
  <c r="F354" i="1"/>
  <c r="F353" i="1"/>
  <c r="G454" i="1"/>
  <c r="D458" i="1"/>
  <c r="J458" i="1" s="1"/>
  <c r="H454" i="1"/>
  <c r="F327" i="1"/>
  <c r="F300" i="1"/>
  <c r="F263" i="1"/>
  <c r="F248" i="1"/>
  <c r="F243" i="1"/>
  <c r="F234" i="1"/>
  <c r="F225" i="1"/>
  <c r="F183" i="1"/>
  <c r="F174" i="1"/>
  <c r="F135" i="1"/>
  <c r="F131" i="1"/>
  <c r="F97" i="1"/>
  <c r="F93" i="1"/>
  <c r="F39" i="1"/>
  <c r="F12" i="1"/>
  <c r="F8" i="1"/>
  <c r="E458" i="1" l="1"/>
  <c r="F60" i="2"/>
  <c r="F458" i="1"/>
  <c r="F331" i="1"/>
  <c r="G460" i="1"/>
  <c r="G459" i="1"/>
  <c r="D46" i="2"/>
  <c r="E46" i="2"/>
  <c r="G563" i="1"/>
  <c r="H563" i="1"/>
  <c r="G544" i="1"/>
  <c r="H544" i="1"/>
  <c r="G500" i="1"/>
  <c r="H500" i="1"/>
  <c r="G481" i="1"/>
  <c r="H481" i="1"/>
  <c r="G473" i="1"/>
  <c r="H473" i="1"/>
  <c r="F473" i="1"/>
  <c r="F567" i="1" s="1"/>
  <c r="G472" i="1"/>
  <c r="H472" i="1"/>
  <c r="D565" i="1"/>
  <c r="G438" i="1"/>
  <c r="H438" i="1"/>
  <c r="G408" i="1"/>
  <c r="H408" i="1"/>
  <c r="G362" i="1"/>
  <c r="H362" i="1"/>
  <c r="G354" i="1"/>
  <c r="H354" i="1"/>
  <c r="G353" i="1"/>
  <c r="H353" i="1"/>
  <c r="G327" i="1"/>
  <c r="I327" i="1" s="1"/>
  <c r="H327" i="1"/>
  <c r="G300" i="1"/>
  <c r="H300" i="1"/>
  <c r="G263" i="1"/>
  <c r="H263" i="1"/>
  <c r="G248" i="1"/>
  <c r="H248" i="1"/>
  <c r="G243" i="1"/>
  <c r="H243" i="1"/>
  <c r="G234" i="1"/>
  <c r="H234" i="1"/>
  <c r="G227" i="1"/>
  <c r="H227" i="1"/>
  <c r="G225" i="1"/>
  <c r="H225" i="1"/>
  <c r="G205" i="1"/>
  <c r="H205" i="1"/>
  <c r="G204" i="1"/>
  <c r="G183" i="1"/>
  <c r="H183" i="1"/>
  <c r="G174" i="1"/>
  <c r="H174" i="1"/>
  <c r="G135" i="1"/>
  <c r="H135" i="1"/>
  <c r="G131" i="1"/>
  <c r="H131" i="1"/>
  <c r="G97" i="1"/>
  <c r="H97" i="1"/>
  <c r="G93" i="1"/>
  <c r="H93" i="1"/>
  <c r="G39" i="1"/>
  <c r="G12" i="1"/>
  <c r="G8" i="1"/>
  <c r="F227" i="1"/>
  <c r="F205" i="1"/>
  <c r="D336" i="1"/>
  <c r="J336" i="1" s="1"/>
  <c r="F565" i="1" l="1"/>
  <c r="J565" i="1"/>
  <c r="E565" i="1"/>
  <c r="F46" i="2"/>
  <c r="F336" i="1"/>
  <c r="E336" i="1"/>
  <c r="F330" i="1"/>
  <c r="F566" i="1"/>
  <c r="G331" i="1"/>
  <c r="I331" i="1" s="1"/>
  <c r="I248" i="1"/>
  <c r="G330" i="1"/>
  <c r="H331" i="1"/>
  <c r="I330" i="1" l="1"/>
  <c r="H39" i="1"/>
  <c r="H330" i="1" s="1"/>
  <c r="H8" i="1"/>
  <c r="H12" i="1"/>
  <c r="I204" i="1" l="1"/>
  <c r="I563" i="1" l="1"/>
  <c r="H567" i="1"/>
  <c r="G567" i="1"/>
  <c r="I460" i="1"/>
  <c r="H460" i="1"/>
  <c r="K460" i="1" s="1"/>
  <c r="I97" i="1" l="1"/>
  <c r="I8" i="1"/>
  <c r="I131" i="1"/>
  <c r="I12" i="1" l="1"/>
  <c r="H459" i="1"/>
  <c r="K459" i="1" s="1"/>
  <c r="I459" i="1"/>
  <c r="H566" i="1" l="1"/>
  <c r="I227" i="1"/>
  <c r="I263" i="1"/>
  <c r="I353" i="1"/>
  <c r="I472" i="1"/>
  <c r="I481" i="1"/>
  <c r="I544" i="1"/>
  <c r="G566" i="1"/>
  <c r="I174" i="1"/>
  <c r="I243" i="1"/>
  <c r="I438" i="1"/>
  <c r="I93" i="1"/>
  <c r="I205" i="1"/>
  <c r="I362" i="1"/>
  <c r="I39" i="1"/>
  <c r="I135" i="1"/>
  <c r="I183" i="1"/>
  <c r="I234" i="1"/>
  <c r="I300" i="1"/>
  <c r="I225" i="1"/>
  <c r="I354" i="1"/>
  <c r="I408" i="1"/>
  <c r="I454" i="1"/>
  <c r="I473" i="1"/>
  <c r="I500" i="1"/>
  <c r="I567" i="1" l="1"/>
  <c r="I566" i="1"/>
</calcChain>
</file>

<file path=xl/sharedStrings.xml><?xml version="1.0" encoding="utf-8"?>
<sst xmlns="http://schemas.openxmlformats.org/spreadsheetml/2006/main" count="1261" uniqueCount="1092">
  <si>
    <t>Village of Albion</t>
  </si>
  <si>
    <t>Budget To Actual:2024 - 2025</t>
  </si>
  <si>
    <t>FundCode</t>
  </si>
  <si>
    <t>A0</t>
  </si>
  <si>
    <t>Account Number</t>
  </si>
  <si>
    <t>Account Description</t>
  </si>
  <si>
    <t>Budget</t>
  </si>
  <si>
    <t>Actual</t>
  </si>
  <si>
    <t>Variance</t>
  </si>
  <si>
    <t>A0.1010.0101.000</t>
  </si>
  <si>
    <t>TRUSTEES</t>
  </si>
  <si>
    <t>A0.1010.0401.000</t>
  </si>
  <si>
    <t>MEETINGS &amp; SCHOOLS</t>
  </si>
  <si>
    <t>A0.1010.0402.000</t>
  </si>
  <si>
    <t>MISCELLANEOUS</t>
  </si>
  <si>
    <t>A0.1210.0101.000</t>
  </si>
  <si>
    <t>MAYOR</t>
  </si>
  <si>
    <t>A0.1210.0401.000</t>
  </si>
  <si>
    <t>CELLULAR SERVICE I-PAD</t>
  </si>
  <si>
    <t>A0.1210.0403.000</t>
  </si>
  <si>
    <t>PUBLICATIONS / MEETINGS</t>
  </si>
  <si>
    <t>A0.1210.0404.000</t>
  </si>
  <si>
    <t>SCHOOLS</t>
  </si>
  <si>
    <t>A0.1320.0401.000</t>
  </si>
  <si>
    <t>AUDITOR 34%</t>
  </si>
  <si>
    <t>A0.1325.0101.000</t>
  </si>
  <si>
    <t>CLERK 1/3</t>
  </si>
  <si>
    <t>A0.1325.0102.000</t>
  </si>
  <si>
    <t>DEPUTY CLERK 1/3</t>
  </si>
  <si>
    <t>A0.1325.0104.000</t>
  </si>
  <si>
    <t>VACATION SELL BACK</t>
  </si>
  <si>
    <t>A0.1325.0202.000</t>
  </si>
  <si>
    <t>COMPUTER</t>
  </si>
  <si>
    <t>A0.1325.0402.000</t>
  </si>
  <si>
    <t>BOND CHARGES</t>
  </si>
  <si>
    <t>A0.1325.0403.000</t>
  </si>
  <si>
    <t>COMPUTER PROGRAMS</t>
  </si>
  <si>
    <t>A0.1325.0404.000</t>
  </si>
  <si>
    <t>COMPUTER SUPPORT &amp; MAINT</t>
  </si>
  <si>
    <t>A0.1325.0406.000</t>
  </si>
  <si>
    <t>CONTRACTS</t>
  </si>
  <si>
    <t>A0.1325.0410.000</t>
  </si>
  <si>
    <t>COPIES OF LOCAL CODES</t>
  </si>
  <si>
    <t>A0.1325.0411.000</t>
  </si>
  <si>
    <t>WEB SITE</t>
  </si>
  <si>
    <t>A0.1325.0412.000</t>
  </si>
  <si>
    <t>DUES</t>
  </si>
  <si>
    <t>A0.1325.0413.000</t>
  </si>
  <si>
    <t>GAMING LICENSE</t>
  </si>
  <si>
    <t>A0.1325.0416.000</t>
  </si>
  <si>
    <t>LEGAL NOTICES</t>
  </si>
  <si>
    <t>A0.1325.0417.000</t>
  </si>
  <si>
    <t>MEETINGS</t>
  </si>
  <si>
    <t>A0.1325.0418.000</t>
  </si>
  <si>
    <t>OFFICE SUPPLIES</t>
  </si>
  <si>
    <t>A0.1325.0420.000</t>
  </si>
  <si>
    <t>POSTAGE &amp; ENVELOPES</t>
  </si>
  <si>
    <t>A0.1325.0423.000</t>
  </si>
  <si>
    <t>SCHOOLS &amp; CONFERENCES</t>
  </si>
  <si>
    <t>A0.1355.0401.000</t>
  </si>
  <si>
    <t>POSTAGE</t>
  </si>
  <si>
    <t>A0.1355.0402.000</t>
  </si>
  <si>
    <t>PRINTING ASSESS &amp; TAX ROLLS</t>
  </si>
  <si>
    <t>A0.1420.0101.000</t>
  </si>
  <si>
    <t>ATTORNEY 1/3</t>
  </si>
  <si>
    <t>A0.1420.0401.000</t>
  </si>
  <si>
    <t>ATTORNEYS</t>
  </si>
  <si>
    <t>A0.1430.0101.000</t>
  </si>
  <si>
    <t>OFFICE STAFF 2@33%</t>
  </si>
  <si>
    <t>A0.1440.0401.000</t>
  </si>
  <si>
    <t>ENGINEER - ARCHITECT</t>
  </si>
  <si>
    <t>A0.1440.0402.000</t>
  </si>
  <si>
    <t>GRANT WRITING ADMIN 34%</t>
  </si>
  <si>
    <t>A0.1620.0101.000</t>
  </si>
  <si>
    <t>JANITOR</t>
  </si>
  <si>
    <t>A0.1620.0401.000</t>
  </si>
  <si>
    <t>BUILDING MAINTENANCE</t>
  </si>
  <si>
    <t>A0.1620.0402.000</t>
  </si>
  <si>
    <t>CLEANING SUPPLIES</t>
  </si>
  <si>
    <t>A0.1620.0403.000</t>
  </si>
  <si>
    <t>CONTRACT MONITOR FIRE ALARMS</t>
  </si>
  <si>
    <t>A0.1620.0405.000</t>
  </si>
  <si>
    <t>ELECTRICITY</t>
  </si>
  <si>
    <t>A0.1620.0406.000</t>
  </si>
  <si>
    <t>EXTERIOR REPAIRS, PAINT, WINDOWS</t>
  </si>
  <si>
    <t>A0.1620.0407.000</t>
  </si>
  <si>
    <t>FIRE EXTINGUISHER INSPECTION</t>
  </si>
  <si>
    <t>A0.1620.0408.000</t>
  </si>
  <si>
    <t>GAS - HEAT</t>
  </si>
  <si>
    <t>A0.1620.0409.000</t>
  </si>
  <si>
    <t>INTERNET/TELEPHONE</t>
  </si>
  <si>
    <t>A0.1620.0412.121</t>
  </si>
  <si>
    <t>A0.1620.0413.121</t>
  </si>
  <si>
    <t>A0.1620.0415.121</t>
  </si>
  <si>
    <t>A0.1620.0416.121</t>
  </si>
  <si>
    <t>ELEVATOR MAINTENANCE</t>
  </si>
  <si>
    <t>A0.1620.0417.121</t>
  </si>
  <si>
    <t>A0.1620.0419.121</t>
  </si>
  <si>
    <t>A0.1620.0420.121</t>
  </si>
  <si>
    <t>TELEPHONE</t>
  </si>
  <si>
    <t>A0.1640.0102.000</t>
  </si>
  <si>
    <t>MECHANIC</t>
  </si>
  <si>
    <t>A0.1640.0103.000</t>
  </si>
  <si>
    <t>MECHANIC ASSISTANT</t>
  </si>
  <si>
    <t>A0.1640.0104.000</t>
  </si>
  <si>
    <t xml:space="preserve">MECH &amp; ASSISTANT OT </t>
  </si>
  <si>
    <t>A0.1640.0402.000</t>
  </si>
  <si>
    <t>A0.1640.0404.000</t>
  </si>
  <si>
    <t>A0.1640.0405.000</t>
  </si>
  <si>
    <t>CLOTHING ALLOWANCE</t>
  </si>
  <si>
    <t>A0.1640.0406.000</t>
  </si>
  <si>
    <t>COMPUTER SUPPORT</t>
  </si>
  <si>
    <t>A0.1640.0407.000</t>
  </si>
  <si>
    <t>CONTRACT MONITOR FIRE ALARM</t>
  </si>
  <si>
    <t>A0.1640.0409.000</t>
  </si>
  <si>
    <t>DISPOSAL OF WASTE</t>
  </si>
  <si>
    <t>A0.1640.0410.000</t>
  </si>
  <si>
    <t>DRUG TESTING CDL</t>
  </si>
  <si>
    <t>A0.1640.0411.000</t>
  </si>
  <si>
    <t>A0.1640.0413.000</t>
  </si>
  <si>
    <t>ENGINE SOFTWARE UPGRADE</t>
  </si>
  <si>
    <t>A0.1640.0414.000</t>
  </si>
  <si>
    <t>FIRE EXTINGUISHER MAINT</t>
  </si>
  <si>
    <t>A0.1640.0415.000</t>
  </si>
  <si>
    <t>A0.1640.0416.000</t>
  </si>
  <si>
    <t>GASOLINE - DIESEL</t>
  </si>
  <si>
    <t>A0.1640.0417.000</t>
  </si>
  <si>
    <t>GASOLINE - UNLEADED</t>
  </si>
  <si>
    <t>A0.1640.0418.000</t>
  </si>
  <si>
    <t>A0.1640.0420.000</t>
  </si>
  <si>
    <t>LIGHT BULBS</t>
  </si>
  <si>
    <t>A0.1640.0421.000</t>
  </si>
  <si>
    <t>MEDICAL</t>
  </si>
  <si>
    <t>A0.1640.0422.000</t>
  </si>
  <si>
    <t>A0.1640.0423.000</t>
  </si>
  <si>
    <t>OIL &amp; GREASE</t>
  </si>
  <si>
    <t>A0.1640.0424.000</t>
  </si>
  <si>
    <t>OVERHEAD DOOR MAINT</t>
  </si>
  <si>
    <t>A0.1640.0425.000</t>
  </si>
  <si>
    <t>PAINT &amp; SEALER</t>
  </si>
  <si>
    <t>A0.1640.0426.000</t>
  </si>
  <si>
    <t>PARTS &amp; REPAIRS - STREETS</t>
  </si>
  <si>
    <t>A0.1640.0427.000</t>
  </si>
  <si>
    <t>RADIO MAINTENANCE</t>
  </si>
  <si>
    <t>A0.1640.0429.000</t>
  </si>
  <si>
    <t>SAFETY GLASSES</t>
  </si>
  <si>
    <t>A0.1640.0430.000</t>
  </si>
  <si>
    <t>SCHOOLING</t>
  </si>
  <si>
    <t>A0.1640.0431.000</t>
  </si>
  <si>
    <t>SHOP SUPPLIES</t>
  </si>
  <si>
    <t>A0.1640.0432.000</t>
  </si>
  <si>
    <t>STEEL</t>
  </si>
  <si>
    <t>A0.1640.0434.000</t>
  </si>
  <si>
    <t>TIRES - STREETS DEPT</t>
  </si>
  <si>
    <t>A0.1640.0435.000</t>
  </si>
  <si>
    <t>TOOLS</t>
  </si>
  <si>
    <t>A0.1640.0436.000</t>
  </si>
  <si>
    <t>TOWELS &amp; HOLDERS</t>
  </si>
  <si>
    <t>A0.1640.0437.000</t>
  </si>
  <si>
    <t>WELDING SUPPLIES</t>
  </si>
  <si>
    <t>A0.1640.0442.000</t>
  </si>
  <si>
    <t>OIL/WATER SEPARATOR SERVICE</t>
  </si>
  <si>
    <t>A0.1640.0443.000</t>
  </si>
  <si>
    <t>CHRISTMAS DECORATIONS</t>
  </si>
  <si>
    <t>A0.1640.0444.000</t>
  </si>
  <si>
    <t>COPIER MAINTENANCE</t>
  </si>
  <si>
    <t>A0.1640.0446.000</t>
  </si>
  <si>
    <t>UNDERCOAT FOR VEHICLES</t>
  </si>
  <si>
    <t>A0.1640.0448.000</t>
  </si>
  <si>
    <t>NYVIP3 CVIS UNIT</t>
  </si>
  <si>
    <t>A0.1910.0401.000</t>
  </si>
  <si>
    <t>UNALLOCATED INSURANCE</t>
  </si>
  <si>
    <t>A0.1920.0401.000</t>
  </si>
  <si>
    <t>MUNICIPAL ASSOCIATION DUES</t>
  </si>
  <si>
    <t>A0.1950.0401.000</t>
  </si>
  <si>
    <t>TAXES</t>
  </si>
  <si>
    <t>A0.1989.0401.000</t>
  </si>
  <si>
    <t>BANNERS</t>
  </si>
  <si>
    <t>A0.3120.0101.000</t>
  </si>
  <si>
    <t>POLICE CHIEF</t>
  </si>
  <si>
    <t>A0.3120.0102.000</t>
  </si>
  <si>
    <t>POLICEMEN</t>
  </si>
  <si>
    <t>A0.3120.0103.000</t>
  </si>
  <si>
    <t>POLICEMEN OVERTIME</t>
  </si>
  <si>
    <t>A0.3120.0104.000</t>
  </si>
  <si>
    <t>LIEUTENANT</t>
  </si>
  <si>
    <t>A0.3120.0105.000</t>
  </si>
  <si>
    <t>RETIREES</t>
  </si>
  <si>
    <t>A0.3120.0106.000</t>
  </si>
  <si>
    <t>CROSSING GUARD</t>
  </si>
  <si>
    <t>A0.3120.0109.000</t>
  </si>
  <si>
    <t>POLICE CLERK</t>
  </si>
  <si>
    <t>A0.3120.0110.000</t>
  </si>
  <si>
    <t>A0.3120.0201.000</t>
  </si>
  <si>
    <t>COMPUTER UPGRADE</t>
  </si>
  <si>
    <t>A0.3120.0202.000</t>
  </si>
  <si>
    <t>EVIDENCE EQUIPMENT</t>
  </si>
  <si>
    <t>A0.3120.0203.000</t>
  </si>
  <si>
    <t>POLICE EQUIPMENT-GRANT FUNDS</t>
  </si>
  <si>
    <t>A0.3120.0204.000</t>
  </si>
  <si>
    <t>POLICE CAR EQUIPMENT</t>
  </si>
  <si>
    <t>A0.3120.0206.000</t>
  </si>
  <si>
    <t>TASER</t>
  </si>
  <si>
    <t>A0.3120.0207.000</t>
  </si>
  <si>
    <t>OFFICE EQUIPMENT</t>
  </si>
  <si>
    <t>A0.3120.0403.000</t>
  </si>
  <si>
    <t>CAMERA SUPPLIES</t>
  </si>
  <si>
    <t>A0.3120.0405.000</t>
  </si>
  <si>
    <t>COMMUNITY PROGRAMS</t>
  </si>
  <si>
    <t>A0.3120.0406.000</t>
  </si>
  <si>
    <t>COMPUTER REPAIR</t>
  </si>
  <si>
    <t>A0.3120.0408.000</t>
  </si>
  <si>
    <t>DRY CLEANING</t>
  </si>
  <si>
    <t>A0.3120.0412.000</t>
  </si>
  <si>
    <t>GASOLINE</t>
  </si>
  <si>
    <t>A0.3120.0413.000</t>
  </si>
  <si>
    <t>PARTS AND REPAIRS</t>
  </si>
  <si>
    <t>A0.3120.0414.000</t>
  </si>
  <si>
    <t>TIRES</t>
  </si>
  <si>
    <t>A0.3120.0415.000</t>
  </si>
  <si>
    <t>LAW BOOK UPDATES</t>
  </si>
  <si>
    <t>A0.3120.0417.000</t>
  </si>
  <si>
    <t>A0.3120.0418.000</t>
  </si>
  <si>
    <t>PHYSICALS</t>
  </si>
  <si>
    <t>A0.3120.0419.000</t>
  </si>
  <si>
    <t>A0.3120.0420.000</t>
  </si>
  <si>
    <t>PRINTING</t>
  </si>
  <si>
    <t>A0.3120.0421.000</t>
  </si>
  <si>
    <t>RADIO REPAIR</t>
  </si>
  <si>
    <t>A0.3120.0422.000</t>
  </si>
  <si>
    <t>FIRE ARMS</t>
  </si>
  <si>
    <t>A0.3120.0424.000</t>
  </si>
  <si>
    <t>A0.3120.0425.000</t>
  </si>
  <si>
    <t>A0.3120.0426.000</t>
  </si>
  <si>
    <t>UNIFORM REPLACEMENT</t>
  </si>
  <si>
    <t>A0.3120.0428.000</t>
  </si>
  <si>
    <t>WIRELESS CARDS</t>
  </si>
  <si>
    <t>A0.3120.0429.000</t>
  </si>
  <si>
    <t>COPIER LEASE</t>
  </si>
  <si>
    <t>A0.3120.0430.000</t>
  </si>
  <si>
    <t>K-9 SUPPLIES</t>
  </si>
  <si>
    <t>A0.3310.0402.000</t>
  </si>
  <si>
    <t>CLAMPS, HARDWARE</t>
  </si>
  <si>
    <t>A0.3310.0403.000</t>
  </si>
  <si>
    <t>SIGNS</t>
  </si>
  <si>
    <t>A0.3310.0404.000</t>
  </si>
  <si>
    <t>SIGN POSTS</t>
  </si>
  <si>
    <t>A0.3310.0405.000</t>
  </si>
  <si>
    <t>STREET MARKING PAINT</t>
  </si>
  <si>
    <t>A0.3410.0201.000</t>
  </si>
  <si>
    <t>FIRE GEAR</t>
  </si>
  <si>
    <t>A0.3410.0202.000</t>
  </si>
  <si>
    <t>FIRE HOSE</t>
  </si>
  <si>
    <t>A0.3410.0203.000</t>
  </si>
  <si>
    <t>FIRE PAGERS &amp; RADIOS</t>
  </si>
  <si>
    <t>A0.3410.0204.000</t>
  </si>
  <si>
    <t>SMALL EQUIP/TOOL REPLACEMENT</t>
  </si>
  <si>
    <t>A0.3410.0401.000</t>
  </si>
  <si>
    <t>AIR PACK REPAIR</t>
  </si>
  <si>
    <t>A0.3410.0402.000</t>
  </si>
  <si>
    <t>FIRE SURPRESSION SYSTEM</t>
  </si>
  <si>
    <t>A0.3410.0403.000</t>
  </si>
  <si>
    <t>APPARATUS CLEANING SUPPLIES</t>
  </si>
  <si>
    <t>A0.3410.0404.000</t>
  </si>
  <si>
    <t>BOOTS/GLOVES/NOMAX HOODS</t>
  </si>
  <si>
    <t>A0.3410.0405.000</t>
  </si>
  <si>
    <t>A0.3410.0406.000</t>
  </si>
  <si>
    <t>A0.3410.0407.000</t>
  </si>
  <si>
    <t>OIL-WATER SEPARATOR</t>
  </si>
  <si>
    <t>A0.3410.0408.000</t>
  </si>
  <si>
    <t>EMS SUPPLIES</t>
  </si>
  <si>
    <t>A0.3410.0410.000</t>
  </si>
  <si>
    <t>EXTINGUISHER REFILLS/INSPECTIONS</t>
  </si>
  <si>
    <t>A0.3410.0411.000</t>
  </si>
  <si>
    <t>FIRE CONTRACT MONEY/VILLAGE</t>
  </si>
  <si>
    <t>A0.3410.0412.000</t>
  </si>
  <si>
    <t>FIRE FOAM/HAZARDOUS SPILL ABSORBENT</t>
  </si>
  <si>
    <t>A0.3410.0413.000</t>
  </si>
  <si>
    <t>FIRE POLICE SUPPLIES</t>
  </si>
  <si>
    <t>A0.3410.0414.000</t>
  </si>
  <si>
    <t>FIRE PREVENTION</t>
  </si>
  <si>
    <t>A0.3410.0415.000</t>
  </si>
  <si>
    <t>FIRE REPORTING SOFTWARE SUPP</t>
  </si>
  <si>
    <t>A0.3410.0416.000</t>
  </si>
  <si>
    <t>A0.3410.0417.000</t>
  </si>
  <si>
    <t>GASOLINE-CHIEF &amp; DEPUTY</t>
  </si>
  <si>
    <t>A0.3410.0418.000</t>
  </si>
  <si>
    <t>DIESEL - TRUCKS</t>
  </si>
  <si>
    <t>A0.3410.0419.000</t>
  </si>
  <si>
    <t>A0.3410.0420.000</t>
  </si>
  <si>
    <t>GENERAL CONTRACTS</t>
  </si>
  <si>
    <t>A0.3410.0421.000</t>
  </si>
  <si>
    <t>OSHA GROUND LADDER TESTING</t>
  </si>
  <si>
    <t>A0.3410.0423.000</t>
  </si>
  <si>
    <t>PAGER &amp; RADIO REPAIR</t>
  </si>
  <si>
    <t>A0.3410.0424.000</t>
  </si>
  <si>
    <t>PAGER/PORTABLE/FLASHLIGHT BATTERIES</t>
  </si>
  <si>
    <t>A0.3410.0425.000</t>
  </si>
  <si>
    <t>PHYSICALS - FIREFIGHTERS</t>
  </si>
  <si>
    <t>A0.3410.0428.000</t>
  </si>
  <si>
    <t>TESTING-PUMPER, LADDER, LIFT</t>
  </si>
  <si>
    <t>A0.3410.0429.000</t>
  </si>
  <si>
    <t>TELEPHONE/INTERNET/CELL PHONES</t>
  </si>
  <si>
    <t>A0.3410.0430.000</t>
  </si>
  <si>
    <t>GEAR CLEANING</t>
  </si>
  <si>
    <t>A0.3410.0432.000</t>
  </si>
  <si>
    <t>HOSE TEST</t>
  </si>
  <si>
    <t>A0.3410.0433.000</t>
  </si>
  <si>
    <t>INCENTIVE</t>
  </si>
  <si>
    <t>A0.3410.0434.000</t>
  </si>
  <si>
    <t>SMALL EQUIPMENT/TOOL REPAIR</t>
  </si>
  <si>
    <t>A0.3410.0435.000</t>
  </si>
  <si>
    <t>A0.3410.0438.000</t>
  </si>
  <si>
    <t>RESCUE ROPE</t>
  </si>
  <si>
    <t>A0.3410.0439.000</t>
  </si>
  <si>
    <t>RESCUE TOOLS TESTING</t>
  </si>
  <si>
    <t>A0.3410.0440.000</t>
  </si>
  <si>
    <t>ELECTRIC</t>
  </si>
  <si>
    <t>A0.3410.0441.000</t>
  </si>
  <si>
    <t>HEAT-FUEL</t>
  </si>
  <si>
    <t>A0.3410.0442.000</t>
  </si>
  <si>
    <t>ASSOCIATION DUES</t>
  </si>
  <si>
    <t>A0.3510.0101.000</t>
  </si>
  <si>
    <t>DOG WARDEN/STIPEND</t>
  </si>
  <si>
    <t>A0.3510.0401.000</t>
  </si>
  <si>
    <t>AMMO QUALIFICATION SUPPLIES</t>
  </si>
  <si>
    <t>A0.3510.0403.000</t>
  </si>
  <si>
    <t>E-MAIL-AGG &amp; MARKET LICENSE CHECK</t>
  </si>
  <si>
    <t>A0.3510.0404.000</t>
  </si>
  <si>
    <t>A0.3510.0405.000</t>
  </si>
  <si>
    <t>ORLEANS COUNTY DOG POUND</t>
  </si>
  <si>
    <t>A0.3510.0407.000</t>
  </si>
  <si>
    <t>PARTS &amp; REPAIRS TO EQUIP</t>
  </si>
  <si>
    <t>A0.3510.0408.000</t>
  </si>
  <si>
    <t>PROTECTIVE CLOTHING</t>
  </si>
  <si>
    <t>A0.3510.0409.000</t>
  </si>
  <si>
    <t>SAFETY SHOES</t>
  </si>
  <si>
    <t>A0.3620.0101.000</t>
  </si>
  <si>
    <t>CODE OFFICER</t>
  </si>
  <si>
    <t>A0.3620.0104.000</t>
  </si>
  <si>
    <t>CLERK - STIPEND</t>
  </si>
  <si>
    <t>A0.3620.0202.000</t>
  </si>
  <si>
    <t>COMPUTER/CAMERA</t>
  </si>
  <si>
    <t>A0.3620.0401.000</t>
  </si>
  <si>
    <t>CLOTHING EXPENSE</t>
  </si>
  <si>
    <t>A0.3620.0402.000</t>
  </si>
  <si>
    <t>COMPUTER SUPPLIES</t>
  </si>
  <si>
    <t>A0.3620.0403.000</t>
  </si>
  <si>
    <t>A0.3620.0404.000</t>
  </si>
  <si>
    <t>COPIER SERVICE CONTRACT</t>
  </si>
  <si>
    <t>A0.3620.0407.000</t>
  </si>
  <si>
    <t>I-PAD SERVICE</t>
  </si>
  <si>
    <t>A0.3620.0408.000</t>
  </si>
  <si>
    <t>GAS/MILEAGE</t>
  </si>
  <si>
    <t>A0.3620.0409.000</t>
  </si>
  <si>
    <t>A0.3620.0410.000</t>
  </si>
  <si>
    <t>ORGANIZATIONAL DUES</t>
  </si>
  <si>
    <t>A0.3620.0412.000</t>
  </si>
  <si>
    <t>A0.3620.0414.000</t>
  </si>
  <si>
    <t>PUBLICATIONS</t>
  </si>
  <si>
    <t>A0.3620.0415.000</t>
  </si>
  <si>
    <t>PUBLISH CODES-GENERAL CODES WEBSITE</t>
  </si>
  <si>
    <t>A0.3620.0416.000</t>
  </si>
  <si>
    <t>REFERENCE MATERIALS</t>
  </si>
  <si>
    <t>A0.3620.0417.000</t>
  </si>
  <si>
    <t>SAFETY EQUIPMENT</t>
  </si>
  <si>
    <t>A0.3620.0418.000</t>
  </si>
  <si>
    <t>SCHOOLING/CONSULTING</t>
  </si>
  <si>
    <t>A0.3620.0421.000</t>
  </si>
  <si>
    <t>ZONING/PLANNING BOARDS</t>
  </si>
  <si>
    <t>A0.4020.0101.000</t>
  </si>
  <si>
    <t>PERSONAL SERVICES - REGISTRAR</t>
  </si>
  <si>
    <t>A0.5010.0101.000</t>
  </si>
  <si>
    <t>SUPERINTENDENT PUBLIC WRKS</t>
  </si>
  <si>
    <t>A0.5110.0101.000</t>
  </si>
  <si>
    <t>HIGHWAY DEPARTMENT</t>
  </si>
  <si>
    <t>A0.5110.0102.000</t>
  </si>
  <si>
    <t>HIGHWAY DEPT OVERTIME-100%</t>
  </si>
  <si>
    <t>A0.5110.0103.000</t>
  </si>
  <si>
    <t>A0.5110.0104.000</t>
  </si>
  <si>
    <t>A0.5110.0401.000</t>
  </si>
  <si>
    <t>CRUSHER RUN &amp; SCALPINGS</t>
  </si>
  <si>
    <t>A0.5110.0402.000</t>
  </si>
  <si>
    <t>GRASS SEED</t>
  </si>
  <si>
    <t>A0.5110.0403.000</t>
  </si>
  <si>
    <t>MATCHING FUNDS - CHIP</t>
  </si>
  <si>
    <t>A0.5110.0405.000</t>
  </si>
  <si>
    <t>NEWSPAPER NOTICES</t>
  </si>
  <si>
    <t>A0.5110.0406.000</t>
  </si>
  <si>
    <t>A0.5110.0408.000</t>
  </si>
  <si>
    <t>RENTAL-EQUIP/LEASE BACK HOE</t>
  </si>
  <si>
    <t>A0.5110.0409.000</t>
  </si>
  <si>
    <t>STREET MAINTENANCE</t>
  </si>
  <si>
    <t>A0.5110.0411.000</t>
  </si>
  <si>
    <t>A0.5110.0412.000</t>
  </si>
  <si>
    <t>WINTER MIX</t>
  </si>
  <si>
    <t>A0.5142.0401.000</t>
  </si>
  <si>
    <t>PLOW &amp; SANDER PARTS</t>
  </si>
  <si>
    <t>A0.5142.0402.000</t>
  </si>
  <si>
    <t>SALT</t>
  </si>
  <si>
    <t>A0.5182.0201.000</t>
  </si>
  <si>
    <t>LIGHTING CANAL PARK &amp; PLATT ST</t>
  </si>
  <si>
    <t>A0.5182.0401.000</t>
  </si>
  <si>
    <t>STREET LIGHTING</t>
  </si>
  <si>
    <t>A0.5410.0401.000</t>
  </si>
  <si>
    <t>SIDEWALKS</t>
  </si>
  <si>
    <t>A0.6410.0401.000</t>
  </si>
  <si>
    <t>EMPIRE ZONE</t>
  </si>
  <si>
    <t>A0.6989.0401.000</t>
  </si>
  <si>
    <t>ECONOMIC DEVELOPMENT</t>
  </si>
  <si>
    <t>A0.7110.0102.000</t>
  </si>
  <si>
    <t>SEASONAL WORKERS-3</t>
  </si>
  <si>
    <t>A0.7110.0202.000</t>
  </si>
  <si>
    <t>WEED WHIP</t>
  </si>
  <si>
    <t>A0.7110.0203.000</t>
  </si>
  <si>
    <t>PAVILION BUILDING</t>
  </si>
  <si>
    <t>A0.7110.0204.000</t>
  </si>
  <si>
    <t>CAMERAS</t>
  </si>
  <si>
    <t>A0.7110.0401.000</t>
  </si>
  <si>
    <t>A0.7110.0402.000</t>
  </si>
  <si>
    <t>ELECTRIC SERVICE</t>
  </si>
  <si>
    <t>A0.7110.0403.000</t>
  </si>
  <si>
    <t>PAINT</t>
  </si>
  <si>
    <t>A0.7110.0405.000</t>
  </si>
  <si>
    <t>PARTS &amp; REPAIRS-PARK</t>
  </si>
  <si>
    <t>A0.7110.0407.000</t>
  </si>
  <si>
    <t>REPAIR DAMAGE BY VANDALS</t>
  </si>
  <si>
    <t>A0.7110.0409.000</t>
  </si>
  <si>
    <t>GROUND SURFACE</t>
  </si>
  <si>
    <t>A0.7110.0410.000</t>
  </si>
  <si>
    <t>PARKS BUILDING MAINTENANCE</t>
  </si>
  <si>
    <t>A0.7110.0414.000</t>
  </si>
  <si>
    <t>FESTIVAL LINERS AND RUBBERBANDS</t>
  </si>
  <si>
    <t>A0.7110.0415.000</t>
  </si>
  <si>
    <t>WEED KILLER FOR HOLLEY DPW</t>
  </si>
  <si>
    <t>A0.7110.0480.000</t>
  </si>
  <si>
    <t>RESERVE EXPENSE</t>
  </si>
  <si>
    <t>A0.7310.0101.000</t>
  </si>
  <si>
    <t>DIRECTOR</t>
  </si>
  <si>
    <t>A0.7310.0102.000</t>
  </si>
  <si>
    <t>CAMP DIRECTORS - 2</t>
  </si>
  <si>
    <t>A0.7310.0103.000</t>
  </si>
  <si>
    <t>PARK ATTENDANTS - 9</t>
  </si>
  <si>
    <t>A0.7310.0401.000</t>
  </si>
  <si>
    <t>ADVERTISING</t>
  </si>
  <si>
    <t>A0.7310.0403.000</t>
  </si>
  <si>
    <t>A0.7310.0405.000</t>
  </si>
  <si>
    <t>PARK SUPPLIES</t>
  </si>
  <si>
    <t>A0.7310.0406.000</t>
  </si>
  <si>
    <t>RENTAL OF FACILITIES</t>
  </si>
  <si>
    <t>A0.7310.0408.000</t>
  </si>
  <si>
    <t>SENIOR CITIZEN PICNIC</t>
  </si>
  <si>
    <t>A0.7310.0409.000</t>
  </si>
  <si>
    <t>FIRST AID - CPR CLASS</t>
  </si>
  <si>
    <t>A0.7510.0401.000</t>
  </si>
  <si>
    <t>HISTORIAN</t>
  </si>
  <si>
    <t>A0.7550.0401.000</t>
  </si>
  <si>
    <t>SHERET POST AMERICAN LEGION</t>
  </si>
  <si>
    <t>A0.7550.0402.000</t>
  </si>
  <si>
    <t>VETERANS OF FOREIGN WAR</t>
  </si>
  <si>
    <t>A0.8160.0401.000</t>
  </si>
  <si>
    <t>REFUSE COLLECTION</t>
  </si>
  <si>
    <t>A0.8170.0402.000</t>
  </si>
  <si>
    <t>FLOWERS &amp; MAINTENANCE</t>
  </si>
  <si>
    <t>A0.8170.0403.000</t>
  </si>
  <si>
    <t>GUTTER BROOM</t>
  </si>
  <si>
    <t>A0.8170.0404.000</t>
  </si>
  <si>
    <t>REPAIRS TO SWEEPER</t>
  </si>
  <si>
    <t>A0.8170.0406.000</t>
  </si>
  <si>
    <t>MAIN SWEEP BROOMS</t>
  </si>
  <si>
    <t>A0.8540.0401.000</t>
  </si>
  <si>
    <t>BLACKTOP</t>
  </si>
  <si>
    <t>A0.8540.0402.000</t>
  </si>
  <si>
    <t>BRICKS &amp; BLOCKS</t>
  </si>
  <si>
    <t>A0.8540.0404.000</t>
  </si>
  <si>
    <t>FRAMES &amp; GRATES</t>
  </si>
  <si>
    <t>A0.8540.0405.000</t>
  </si>
  <si>
    <t>PIPE</t>
  </si>
  <si>
    <t>A0.8540.0406.000</t>
  </si>
  <si>
    <t>PORTLAND CEMENT &amp; CONCRETE</t>
  </si>
  <si>
    <t>A0.8540.0407.000</t>
  </si>
  <si>
    <t>STONE/SAND/GRAVEL</t>
  </si>
  <si>
    <t>A0.8560.0402.000</t>
  </si>
  <si>
    <t>CHAIN SAW CHAIN</t>
  </si>
  <si>
    <t>A0.8560.0407.000</t>
  </si>
  <si>
    <t>STUMP GRINDER TEETH</t>
  </si>
  <si>
    <t>A0.8560.0408.000</t>
  </si>
  <si>
    <t>TREE REPLACEMENT</t>
  </si>
  <si>
    <t>A0.8810.0101.000</t>
  </si>
  <si>
    <t>CEMETERY STAFF</t>
  </si>
  <si>
    <t>A0.8810.0102.000</t>
  </si>
  <si>
    <t>CEMETERY OVERTIME</t>
  </si>
  <si>
    <t>A0.8810.0103.000</t>
  </si>
  <si>
    <t>CEMETERY SUPERVISOR</t>
  </si>
  <si>
    <t>A0.8810.0104.000</t>
  </si>
  <si>
    <t>SEASONAL WORKERS</t>
  </si>
  <si>
    <t>A0.8810.0105.000</t>
  </si>
  <si>
    <t>A0.8810.0106.000</t>
  </si>
  <si>
    <t>A0.8810.0201.000</t>
  </si>
  <si>
    <t>A0.8810.0202.000</t>
  </si>
  <si>
    <t>STAND ON BLOWER</t>
  </si>
  <si>
    <t>A0.8810.0205.000</t>
  </si>
  <si>
    <t>MOWERS/TRIMMERS/BLOWERS</t>
  </si>
  <si>
    <t>A0.8810.0210.000</t>
  </si>
  <si>
    <t>RIDING MOWER W/60 DECK</t>
  </si>
  <si>
    <t>A0.8810.0402.000</t>
  </si>
  <si>
    <t>BUILDING/GROUNDS MAINT</t>
  </si>
  <si>
    <t>A0.8810.0403.000</t>
  </si>
  <si>
    <t>CDL TESTING</t>
  </si>
  <si>
    <t>A0.8810.0404.000</t>
  </si>
  <si>
    <t>CEMETERY RESIDENCE/OFFICE</t>
  </si>
  <si>
    <t>A0.8810.0405.000</t>
  </si>
  <si>
    <t>CONCRETE FOR FOUNDATION</t>
  </si>
  <si>
    <t>A0.8810.0406.000</t>
  </si>
  <si>
    <t>A0.8810.0407.000</t>
  </si>
  <si>
    <t>CONFERENCE DUES</t>
  </si>
  <si>
    <t>A0.8810.0408.000</t>
  </si>
  <si>
    <t>A0.8810.0409.000</t>
  </si>
  <si>
    <t>EQUIPMENT REPAIRS</t>
  </si>
  <si>
    <t>A0.8810.0411.000</t>
  </si>
  <si>
    <t>FILLING URNS</t>
  </si>
  <si>
    <t>A0.8810.0412.000</t>
  </si>
  <si>
    <t>A0.8810.0414.000</t>
  </si>
  <si>
    <t>FUEL OIL SERVICES</t>
  </si>
  <si>
    <t>A0.8810.0415.000</t>
  </si>
  <si>
    <t>A0.8810.0416.000</t>
  </si>
  <si>
    <t>GRASS SEED/FERTILIZER/GRUB CONTROL</t>
  </si>
  <si>
    <t>A0.8810.0417.000</t>
  </si>
  <si>
    <t>A0.8810.0418.000</t>
  </si>
  <si>
    <t>LEAF VACUUM PARTS</t>
  </si>
  <si>
    <t>A0.8810.0419.000</t>
  </si>
  <si>
    <t>A0.8810.0420.000</t>
  </si>
  <si>
    <t>A0.8810.0423.000</t>
  </si>
  <si>
    <t>A0.8810.0425.000</t>
  </si>
  <si>
    <t>SMALL TOOLS</t>
  </si>
  <si>
    <t>A0.8810.0428.000</t>
  </si>
  <si>
    <t>TOPSOIL/ROAD REPAIRS</t>
  </si>
  <si>
    <t>A0.8810.0430.000</t>
  </si>
  <si>
    <t>A0.8810.0431.000</t>
  </si>
  <si>
    <t>VANDALISM</t>
  </si>
  <si>
    <t>A0.8810.0432.000</t>
  </si>
  <si>
    <t>WATER BILL</t>
  </si>
  <si>
    <t>A0.8810.0438.000</t>
  </si>
  <si>
    <t>NICHE ENGRAVING</t>
  </si>
  <si>
    <t>A0.9010.0801.000</t>
  </si>
  <si>
    <t>NYS EMPLOYEES RETIREMENT</t>
  </si>
  <si>
    <t>A0.9015.0801.000</t>
  </si>
  <si>
    <t>POLICE/FIRE RETIREMENT SYS</t>
  </si>
  <si>
    <t>A0.9030.0801.000</t>
  </si>
  <si>
    <t>F I C A</t>
  </si>
  <si>
    <t>A0.9040.0801.000</t>
  </si>
  <si>
    <t>WORKMENS COMPENSATION</t>
  </si>
  <si>
    <t>A0.9050.0801.000</t>
  </si>
  <si>
    <t>UNEMPLOYMENT INSURANCE</t>
  </si>
  <si>
    <t>A0.9055.0801.000</t>
  </si>
  <si>
    <t>DISABILITY INSURANCE</t>
  </si>
  <si>
    <t>A0.9060.0801.000</t>
  </si>
  <si>
    <t>A0.9060.0802.000</t>
  </si>
  <si>
    <t>DENTAL INSURANCE</t>
  </si>
  <si>
    <t>A0.9060.0803.000</t>
  </si>
  <si>
    <t>GENESEE COUNCIL</t>
  </si>
  <si>
    <t>A0.9060.0804.000</t>
  </si>
  <si>
    <t>SICK TIME BONUS</t>
  </si>
  <si>
    <t>A0.9060.0805.000</t>
  </si>
  <si>
    <t>MEDICAL OPT OUT</t>
  </si>
  <si>
    <t>A0.9550.0904.000</t>
  </si>
  <si>
    <t>A0.9710.0602.000</t>
  </si>
  <si>
    <t>SERIAL BOND - FIRE TRUCK</t>
  </si>
  <si>
    <t>A0.9710.0603.000</t>
  </si>
  <si>
    <t>PRINCIPAL-MCKINSTRY</t>
  </si>
  <si>
    <t>A0.9710.0606.000</t>
  </si>
  <si>
    <t>PRINCIPAL - ROOFS</t>
  </si>
  <si>
    <t>A0.9710.0702.000</t>
  </si>
  <si>
    <t>INTEREST-FIRE TRUCK</t>
  </si>
  <si>
    <t>A0.9710.0704.000</t>
  </si>
  <si>
    <t>INTEREST-MCKINSTRY</t>
  </si>
  <si>
    <t>A0.9710.0707.000</t>
  </si>
  <si>
    <t>INTEREST - ROOFS</t>
  </si>
  <si>
    <t>A0.9785.0605.000</t>
  </si>
  <si>
    <t>APD 2023 DURANGO</t>
  </si>
  <si>
    <t>A0.9785.0612.000</t>
  </si>
  <si>
    <t>2020 TAHOE</t>
  </si>
  <si>
    <t>A0.9785.0613.000</t>
  </si>
  <si>
    <t>AFD ARGO AND TRAILER</t>
  </si>
  <si>
    <t>A0.9785.0614.000</t>
  </si>
  <si>
    <t xml:space="preserve">2- 21 DODGE DURANGOS </t>
  </si>
  <si>
    <t>A0.9785.0705.000</t>
  </si>
  <si>
    <t>APD 2023 DURANGO INT</t>
  </si>
  <si>
    <t>A0.9785.0708.000</t>
  </si>
  <si>
    <t>2024 DUMP-TRUCK(1) INT</t>
  </si>
  <si>
    <t>A0.9785.0711.000</t>
  </si>
  <si>
    <t>A0.9785.0713.000</t>
  </si>
  <si>
    <t>AFD ARGO AND TRAILER INT</t>
  </si>
  <si>
    <t>A0.9785.0714.000</t>
  </si>
  <si>
    <t>2-DODGE DURAGOS INT</t>
  </si>
  <si>
    <t>Total</t>
  </si>
  <si>
    <t>F0.1320.0400.000</t>
  </si>
  <si>
    <t>AUDITOR 33%</t>
  </si>
  <si>
    <t>F0.1320.0402.000</t>
  </si>
  <si>
    <t>ACCOUNTANT</t>
  </si>
  <si>
    <t>F0.1325.0101.000</t>
  </si>
  <si>
    <t xml:space="preserve">CLERK - 1/3 </t>
  </si>
  <si>
    <t>F0.1325.0102.000</t>
  </si>
  <si>
    <t>F0.1325.0103.000</t>
  </si>
  <si>
    <t>F0.1420.0101.000</t>
  </si>
  <si>
    <t>F0.1430.0101.000</t>
  </si>
  <si>
    <t>OFFICE STAFF - 1@50%, 2@33%</t>
  </si>
  <si>
    <t>F0.1440.0401.000</t>
  </si>
  <si>
    <t>ENGINEER</t>
  </si>
  <si>
    <t>F0.1440.0403.000</t>
  </si>
  <si>
    <t>GRANT WRITER 33%</t>
  </si>
  <si>
    <t>F0.1910.0401.000</t>
  </si>
  <si>
    <t>F0.1950.0401.000</t>
  </si>
  <si>
    <t>TAXES/MUNICPAL PROPERTIES</t>
  </si>
  <si>
    <t>F0.1990.0401.000</t>
  </si>
  <si>
    <t>CONTINGENCY</t>
  </si>
  <si>
    <t>F0.5010.0101.000</t>
  </si>
  <si>
    <t>SUPERINTENDENT PUBLIC WORKS</t>
  </si>
  <si>
    <t>F0.8310.0201.000</t>
  </si>
  <si>
    <t>F0.8310.0401.000</t>
  </si>
  <si>
    <t>F0.8310.0403.000</t>
  </si>
  <si>
    <t>COMPUTER MAINTENANCE</t>
  </si>
  <si>
    <t>F0.8310.0404.000</t>
  </si>
  <si>
    <t>F0.8310.0406.000</t>
  </si>
  <si>
    <t>F0.8310.0409.000</t>
  </si>
  <si>
    <t>POSTAGE ON WATER BILLS</t>
  </si>
  <si>
    <t>F0.8310.0413.000</t>
  </si>
  <si>
    <t>F0.8320.0101.000</t>
  </si>
  <si>
    <t>WATER PLANT - MECHANIC &amp; SLUDGE DRIVER</t>
  </si>
  <si>
    <t>F0.8320.0102.000</t>
  </si>
  <si>
    <t>WATER PLANT OVERTIME</t>
  </si>
  <si>
    <t>F0.8320.0104.000</t>
  </si>
  <si>
    <t>CHIEF WTP OPERATOR</t>
  </si>
  <si>
    <t>F0.8320.0401.000</t>
  </si>
  <si>
    <t>BOILER MAINTENANCE</t>
  </si>
  <si>
    <t>F0.8320.0402.000</t>
  </si>
  <si>
    <t>BUILDING &amp; MACHINERY</t>
  </si>
  <si>
    <t>F0.8320.0403.000</t>
  </si>
  <si>
    <t>BUILDING REPAIR</t>
  </si>
  <si>
    <t>F0.8320.0404.000</t>
  </si>
  <si>
    <t>CLEANING &amp; PAPER SUPPLIES</t>
  </si>
  <si>
    <t>F0.8320.0405.000</t>
  </si>
  <si>
    <t>F0.8320.0407.000</t>
  </si>
  <si>
    <t>DIVING SERVICES</t>
  </si>
  <si>
    <t>F0.8320.0408.000</t>
  </si>
  <si>
    <t>ELECTRIC &amp; SOFTWARE MAINT</t>
  </si>
  <si>
    <t>F0.8320.0409.000</t>
  </si>
  <si>
    <t>ELECTRIC BOOSTER STATION</t>
  </si>
  <si>
    <t>F0.8320.0410.000</t>
  </si>
  <si>
    <t>ELECTRIC WTP</t>
  </si>
  <si>
    <t>F0.8320.0411.000</t>
  </si>
  <si>
    <t>F0.8320.0412.000</t>
  </si>
  <si>
    <t>GENERATOR MAINT PROGRAM</t>
  </si>
  <si>
    <t>F0.8320.0413.000</t>
  </si>
  <si>
    <t>HARDWARE ITEMS</t>
  </si>
  <si>
    <t>F0.8320.0414.000</t>
  </si>
  <si>
    <t>HEALTH DEPT RULINGS/COMP-OFFICE SUPPLIES</t>
  </si>
  <si>
    <t>F0.8320.0415.000</t>
  </si>
  <si>
    <t>OIL-HEATING</t>
  </si>
  <si>
    <t>F0.8320.0416.000</t>
  </si>
  <si>
    <t>F0.8320.0417.000</t>
  </si>
  <si>
    <t>SECURITY</t>
  </si>
  <si>
    <t>F0.8320.0419.000</t>
  </si>
  <si>
    <t>TELEPHONE - TELEMETRY</t>
  </si>
  <si>
    <t>F0.8320.0420.000</t>
  </si>
  <si>
    <t>TELEPHONE/INTERNET - WTP</t>
  </si>
  <si>
    <t>F0.8320.0425.000</t>
  </si>
  <si>
    <t>FILTER MAINTENANCE</t>
  </si>
  <si>
    <t>F0.8320.0426.000</t>
  </si>
  <si>
    <t>BOOSTER STATION MAINTENANCE</t>
  </si>
  <si>
    <t>F0.8330.0101.000</t>
  </si>
  <si>
    <t xml:space="preserve">WATER PLANT </t>
  </si>
  <si>
    <t>F0.8330.0102.000</t>
  </si>
  <si>
    <t>F0.8330.0103.000</t>
  </si>
  <si>
    <t>F0.8330.0401.000</t>
  </si>
  <si>
    <t>BACTERIOLOGICAL TESTING</t>
  </si>
  <si>
    <t>F0.8330.0403.000</t>
  </si>
  <si>
    <t>CHLORINATION MAINTENANCE</t>
  </si>
  <si>
    <t>F0.8330.0404.000</t>
  </si>
  <si>
    <t>CHLORINE DIOXIDE MAINTENANCE</t>
  </si>
  <si>
    <t>F0.8330.0405.000</t>
  </si>
  <si>
    <t>CHLORINE 3MG TANK</t>
  </si>
  <si>
    <t>F0.8330.0406.000</t>
  </si>
  <si>
    <t>CHLORINE - GAS</t>
  </si>
  <si>
    <t>F0.8330.0407.000</t>
  </si>
  <si>
    <t>COAGULANT - PAC</t>
  </si>
  <si>
    <t>F0.8330.0408.000</t>
  </si>
  <si>
    <t>CONSUMER CONFIDENCE RULE</t>
  </si>
  <si>
    <t>F0.8330.0410.000</t>
  </si>
  <si>
    <t>LAB EQUIPMENT</t>
  </si>
  <si>
    <t>F0.8330.0411.000</t>
  </si>
  <si>
    <t>LAB TESTING - OUTSIDE</t>
  </si>
  <si>
    <t>F0.8330.0412.000</t>
  </si>
  <si>
    <t>MAILING</t>
  </si>
  <si>
    <t>F0.8330.0413.000</t>
  </si>
  <si>
    <t>METERING EQUIPMENT</t>
  </si>
  <si>
    <t>F0.8330.0414.000</t>
  </si>
  <si>
    <t>PM FOR LAB EQUIPMENT</t>
  </si>
  <si>
    <t>F0.8330.0415.000</t>
  </si>
  <si>
    <t>F0.8330.0416.000</t>
  </si>
  <si>
    <t>REAGENTS</t>
  </si>
  <si>
    <t>F0.8330.0417.000</t>
  </si>
  <si>
    <t>F0.8330.0418.000</t>
  </si>
  <si>
    <t>SODIUM CHLORITE</t>
  </si>
  <si>
    <t>F0.8330.0419.000</t>
  </si>
  <si>
    <t>HYDROFLUOROSILICIC ACID</t>
  </si>
  <si>
    <t>F0.8330.0420.000</t>
  </si>
  <si>
    <t>UNIFORM, LAUNDRY &amp; CLOTHING ALLOWANCE</t>
  </si>
  <si>
    <t>F0.8330.0421.000</t>
  </si>
  <si>
    <t>SLUDGE ANALYSIS</t>
  </si>
  <si>
    <t>F0.8340.0101.000</t>
  </si>
  <si>
    <t>WATER PERSONNEL</t>
  </si>
  <si>
    <t>F0.8340.0102.000</t>
  </si>
  <si>
    <t xml:space="preserve">PERSONNEL OVERTIME </t>
  </si>
  <si>
    <t>F0.8340.0104.000</t>
  </si>
  <si>
    <t>F0.8340.0105.000</t>
  </si>
  <si>
    <t>F0.8340.0401.000</t>
  </si>
  <si>
    <t>BATTERIES</t>
  </si>
  <si>
    <t>F0.8340.0402.000</t>
  </si>
  <si>
    <t>F0.8340.0403.000</t>
  </si>
  <si>
    <t>CLAMPS</t>
  </si>
  <si>
    <t>F0.8340.0404.000</t>
  </si>
  <si>
    <t>COLD PATCH</t>
  </si>
  <si>
    <t>F0.8340.0405.000</t>
  </si>
  <si>
    <t>F0.8340.0406.000</t>
  </si>
  <si>
    <t>COPPER TUBING 3/4</t>
  </si>
  <si>
    <t>F0.8340.0407.000</t>
  </si>
  <si>
    <t>CORPORATION</t>
  </si>
  <si>
    <t>F0.8340.0408.000</t>
  </si>
  <si>
    <t>CRUSHER RUN</t>
  </si>
  <si>
    <t>F0.8340.0409.000</t>
  </si>
  <si>
    <t>CURB STOPS</t>
  </si>
  <si>
    <t>F0.8340.0412.000</t>
  </si>
  <si>
    <t>FITTINGS &amp; COUPLINGS</t>
  </si>
  <si>
    <t>F0.8340.0413.000</t>
  </si>
  <si>
    <t>F0.8340.0414.000</t>
  </si>
  <si>
    <t>HYDRANTS</t>
  </si>
  <si>
    <t>F0.8340.0415.000</t>
  </si>
  <si>
    <t>HYDRANT PARTS</t>
  </si>
  <si>
    <t>F0.8340.0416.000</t>
  </si>
  <si>
    <t>LEAK DETECTION SURVEY</t>
  </si>
  <si>
    <t>F0.8340.0417.000</t>
  </si>
  <si>
    <t>METERS</t>
  </si>
  <si>
    <t>F0.8340.0418.000</t>
  </si>
  <si>
    <t>METER INSTALLATION PARTS</t>
  </si>
  <si>
    <t>F0.8340.0419.000</t>
  </si>
  <si>
    <t>NEWSPAPERS NOTICES</t>
  </si>
  <si>
    <t>F0.8340.0420.000</t>
  </si>
  <si>
    <t>F0.8340.0422.000</t>
  </si>
  <si>
    <t>F0.8340.0424.000</t>
  </si>
  <si>
    <t>RISER BOXES</t>
  </si>
  <si>
    <t>F0.8340.0425.000</t>
  </si>
  <si>
    <t>F0.8340.0426.000</t>
  </si>
  <si>
    <t>TEST LARGE METERS</t>
  </si>
  <si>
    <t>F0.8340.0427.000</t>
  </si>
  <si>
    <t>F0.8340.0428.000</t>
  </si>
  <si>
    <t>WATER MAIN 6/8/10</t>
  </si>
  <si>
    <t>F0.8340.0429.000</t>
  </si>
  <si>
    <t>WATER AMR MAINTENANCE</t>
  </si>
  <si>
    <t>F0.9010.0801.000</t>
  </si>
  <si>
    <t>NYS RETIREMENT SYSTEM</t>
  </si>
  <si>
    <t>F0.9030.0801.000</t>
  </si>
  <si>
    <t>F0.9040.0801.000</t>
  </si>
  <si>
    <t>F0.9050.0801.000</t>
  </si>
  <si>
    <t>UNEMPLOYMENT</t>
  </si>
  <si>
    <t>F0.9055.0801.000</t>
  </si>
  <si>
    <t>DISABILITY</t>
  </si>
  <si>
    <t>F0.9060.0801.000</t>
  </si>
  <si>
    <t>F0.9060.0802.000</t>
  </si>
  <si>
    <t>F0.9060.0804.000</t>
  </si>
  <si>
    <t>F0.9060.0805.000</t>
  </si>
  <si>
    <t>F0.9550.0904.000</t>
  </si>
  <si>
    <t>PCF-SLUDGE TRUCK WTP SHARE</t>
  </si>
  <si>
    <t>F0.9710.0602.000</t>
  </si>
  <si>
    <t>PRINCIPAL - MEADOWBROOK</t>
  </si>
  <si>
    <t>F0.9710.0605.000</t>
  </si>
  <si>
    <t>ALLEN, S CLINTON, W ACADEMY</t>
  </si>
  <si>
    <t>F0.9710.0606.000</t>
  </si>
  <si>
    <t>WTP WIIA 1-PRINCIPAL</t>
  </si>
  <si>
    <t>F0.9710.0702.000</t>
  </si>
  <si>
    <t>INTEREST - MEADOWBROOK</t>
  </si>
  <si>
    <t>F0.9710.0705.000</t>
  </si>
  <si>
    <t>ALLEN, S CLINTON, W ACADEMY INT</t>
  </si>
  <si>
    <t>F0.9710.0706.000</t>
  </si>
  <si>
    <t>WTP WIIA 1-INTEREST</t>
  </si>
  <si>
    <t>G0.1320.0401.000</t>
  </si>
  <si>
    <t>G0.1320.0402.000</t>
  </si>
  <si>
    <t>G0.1325.0101.000</t>
  </si>
  <si>
    <t>G0.1325.0102.000</t>
  </si>
  <si>
    <t>G0.1325.0103.000</t>
  </si>
  <si>
    <t>G0.1420.0101.000</t>
  </si>
  <si>
    <t>G0.1430.0101.000</t>
  </si>
  <si>
    <t>OFFICE STAFF - 1@50%, 2@1/3</t>
  </si>
  <si>
    <t>G0.1440.0401.000</t>
  </si>
  <si>
    <t>G0.1440.0402.000</t>
  </si>
  <si>
    <t>G0.1910.0400.000</t>
  </si>
  <si>
    <t>G0.5010.0101.000</t>
  </si>
  <si>
    <t>G0.8110.0201.000</t>
  </si>
  <si>
    <t>G0.8110.0402.000</t>
  </si>
  <si>
    <t>G0.8110.0403.000</t>
  </si>
  <si>
    <t>G0.8110.0404.000</t>
  </si>
  <si>
    <t>G0.8110.0406.000</t>
  </si>
  <si>
    <t>G0.8110.0408.000</t>
  </si>
  <si>
    <t>POSTAGE ON BILLS</t>
  </si>
  <si>
    <t>G0.8110.0414.000</t>
  </si>
  <si>
    <t>G0.8120.0101.000</t>
  </si>
  <si>
    <t>SEWER PERSONNEL</t>
  </si>
  <si>
    <t>G0.8120.0102.000</t>
  </si>
  <si>
    <t>PERSONAL OVERTIME - 11%</t>
  </si>
  <si>
    <t>G0.8120.0103.000</t>
  </si>
  <si>
    <t>G0.8120.0105.000</t>
  </si>
  <si>
    <t>G0.8120.0403.000</t>
  </si>
  <si>
    <t>G0.8120.0405.000</t>
  </si>
  <si>
    <t>G0.8120.0413.000</t>
  </si>
  <si>
    <t>MANHOLE COVERS &amp; FRAMES</t>
  </si>
  <si>
    <t>G0.8120.0414.000</t>
  </si>
  <si>
    <t>MORTAR/CEMENT</t>
  </si>
  <si>
    <t>G0.8120.0415.000</t>
  </si>
  <si>
    <t>G0.8120.0417.000</t>
  </si>
  <si>
    <t>G0.8120.0418.000</t>
  </si>
  <si>
    <t>G0.8120.0421.000</t>
  </si>
  <si>
    <t>SEWER PIPES</t>
  </si>
  <si>
    <t>G0.8120.0422.000</t>
  </si>
  <si>
    <t>SEWER PIPE REPAIR CLAMPS</t>
  </si>
  <si>
    <t>G0.8120.0423.000</t>
  </si>
  <si>
    <t>STONE &amp; SAND</t>
  </si>
  <si>
    <t>G0.8120.0424.000</t>
  </si>
  <si>
    <t>G0.8120.0425.000</t>
  </si>
  <si>
    <t>AMR MAINTENANCE</t>
  </si>
  <si>
    <t>G0.8120.0427.000</t>
  </si>
  <si>
    <t>FRAMES/COVERS/CEMENT (5 YRS)</t>
  </si>
  <si>
    <t>G0.8120.0428.000</t>
  </si>
  <si>
    <t>MANHOLES - 62 DEC</t>
  </si>
  <si>
    <t>G0.8130.0101.000</t>
  </si>
  <si>
    <t>PERSONNEL SERVICES</t>
  </si>
  <si>
    <t>G0.8130.0102.000</t>
  </si>
  <si>
    <t>PERSONNEL OVERTIME</t>
  </si>
  <si>
    <t>G0.8130.0103.000</t>
  </si>
  <si>
    <t>HOLLEY PLANT</t>
  </si>
  <si>
    <t>G0.8130.0104.000</t>
  </si>
  <si>
    <t>CHIEF PCF OPERATOR</t>
  </si>
  <si>
    <t>G0.8130.0105.000</t>
  </si>
  <si>
    <t>G0.8130.0106.000</t>
  </si>
  <si>
    <t>PERSONNEL SERVICES- 50% SEWER</t>
  </si>
  <si>
    <t>G0.8130.0212.000</t>
  </si>
  <si>
    <t>G0.8130.0402.000</t>
  </si>
  <si>
    <t>BLACKTOP SEALER</t>
  </si>
  <si>
    <t>G0.8130.0403.000</t>
  </si>
  <si>
    <t>G0.8130.0404.000</t>
  </si>
  <si>
    <t>COVERALL MAINTENANCE</t>
  </si>
  <si>
    <t>G0.8130.0405.000</t>
  </si>
  <si>
    <t>G0.8130.0406.000</t>
  </si>
  <si>
    <t>FERROUS CHLORIDE</t>
  </si>
  <si>
    <t>G0.8130.0407.000</t>
  </si>
  <si>
    <t>G0.8130.0408.000</t>
  </si>
  <si>
    <t>FUEL DIESEL</t>
  </si>
  <si>
    <t>G0.8130.0409.000</t>
  </si>
  <si>
    <t>GAS - UNLEADED</t>
  </si>
  <si>
    <t>G0.8130.0410.000</t>
  </si>
  <si>
    <t>GRANULAR CHLORINE</t>
  </si>
  <si>
    <t>G0.8130.0411.000</t>
  </si>
  <si>
    <t>GREASE &amp; OIL</t>
  </si>
  <si>
    <t>G0.8130.0412.000</t>
  </si>
  <si>
    <t>GRIT SCREENING</t>
  </si>
  <si>
    <t>G0.8130.0413.000</t>
  </si>
  <si>
    <t>HYDOC ACID &amp; NITROGEN</t>
  </si>
  <si>
    <t>G0.8130.0414.000</t>
  </si>
  <si>
    <t>G0.8130.0415.000</t>
  </si>
  <si>
    <t>LABORATORY</t>
  </si>
  <si>
    <t>G0.8130.0416.000</t>
  </si>
  <si>
    <t>LAND RENTAL</t>
  </si>
  <si>
    <t>G0.8130.0417.000</t>
  </si>
  <si>
    <t>LIME</t>
  </si>
  <si>
    <t>G0.8130.0418.000</t>
  </si>
  <si>
    <t>METTLER SERVICE</t>
  </si>
  <si>
    <t>G0.8130.0419.000</t>
  </si>
  <si>
    <t>G0.8130.0420.000</t>
  </si>
  <si>
    <t>OUTSIDE LAB TESTING</t>
  </si>
  <si>
    <t>G0.8130.0421.000</t>
  </si>
  <si>
    <t>PARTS &amp; REPAIRS</t>
  </si>
  <si>
    <t>G0.8130.0422.000</t>
  </si>
  <si>
    <t>G0.8130.0423.000</t>
  </si>
  <si>
    <t>SPDES / DEC</t>
  </si>
  <si>
    <t>G0.8130.0424.000</t>
  </si>
  <si>
    <t>G0.8130.0426.000</t>
  </si>
  <si>
    <t>SCHOOLS/CONFERENCES</t>
  </si>
  <si>
    <t>G0.8130.0427.000</t>
  </si>
  <si>
    <t>SLUDGE OPERATION</t>
  </si>
  <si>
    <t>G0.8130.0429.000</t>
  </si>
  <si>
    <t>G0.8130.0430.000</t>
  </si>
  <si>
    <t>G0.8130.0432.000</t>
  </si>
  <si>
    <t>ELECTRIC BROWN STREET</t>
  </si>
  <si>
    <t>G0.8130.0433.000</t>
  </si>
  <si>
    <t>ELECTRIC KNAPP STREET</t>
  </si>
  <si>
    <t>G0.8130.0434.000</t>
  </si>
  <si>
    <t>ELECTRIC MAIN STREET</t>
  </si>
  <si>
    <t>G0.8130.0435.000</t>
  </si>
  <si>
    <t>ELECTRIC NORTHWOOD</t>
  </si>
  <si>
    <t>G0.8130.0436.000</t>
  </si>
  <si>
    <t>ELECTRIC OAK ORCHARD (98)</t>
  </si>
  <si>
    <t>G0.8130.0437.000</t>
  </si>
  <si>
    <t>LIFT STATION MAINTENANCE</t>
  </si>
  <si>
    <t>G0.8130.0438.000</t>
  </si>
  <si>
    <t>PICK-UP MAINTENANCE</t>
  </si>
  <si>
    <t>G0.8130.0439.000</t>
  </si>
  <si>
    <t>POLYMER</t>
  </si>
  <si>
    <t>G0.8130.0441.000</t>
  </si>
  <si>
    <t>LABORATORY MAINTENANCE</t>
  </si>
  <si>
    <t>G0.8130.0442.000</t>
  </si>
  <si>
    <t>UV DISINFECTION</t>
  </si>
  <si>
    <t>G0.9010.0801.000</t>
  </si>
  <si>
    <t>G0.9030.0801.000</t>
  </si>
  <si>
    <t>G0.9040.0801.000</t>
  </si>
  <si>
    <t>G0.9050.0801.000</t>
  </si>
  <si>
    <t>G0.9055.0801.000</t>
  </si>
  <si>
    <t>G0.9060.0801.000</t>
  </si>
  <si>
    <t>G0.9060.0802.000</t>
  </si>
  <si>
    <t>G0.9060.0804.000</t>
  </si>
  <si>
    <t>G0.9060.0805.000</t>
  </si>
  <si>
    <t>G0.9550.0904.000</t>
  </si>
  <si>
    <t>RESERVES-COMPUTER EQUIP &amp; SOFTWARE</t>
  </si>
  <si>
    <t>G0.9550.0905.000</t>
  </si>
  <si>
    <t>RESERVES- VEHICLE &amp; HEAVY EQUIP</t>
  </si>
  <si>
    <t>G0.9710.0602.000</t>
  </si>
  <si>
    <t>PRINCIPAL-SANITARY SEWER</t>
  </si>
  <si>
    <t>G0.9710.0603.000</t>
  </si>
  <si>
    <t>PRINCIPAL - 333,130</t>
  </si>
  <si>
    <t>G0.9710.0604.000</t>
  </si>
  <si>
    <t>PRINCIPAL - JMIPCF</t>
  </si>
  <si>
    <t>G0.9710.0605.000</t>
  </si>
  <si>
    <t>DISINFECTION JMICF PRINCIPLE</t>
  </si>
  <si>
    <t>G0.9710.0606.000</t>
  </si>
  <si>
    <t xml:space="preserve">PRINCIPLE-JMIPCF-AIRHEADER </t>
  </si>
  <si>
    <t>G0.9710.0703.000</t>
  </si>
  <si>
    <t>INTEREST 333,130</t>
  </si>
  <si>
    <t>G0.9710.0705.000</t>
  </si>
  <si>
    <t>DISINFECTION JMIPCF INT</t>
  </si>
  <si>
    <t>G0.9710.0706.000</t>
  </si>
  <si>
    <t xml:space="preserve"> JMIPCF-AIRHEADER INTEREST</t>
  </si>
  <si>
    <t>CLERK</t>
  </si>
  <si>
    <t>DPW</t>
  </si>
  <si>
    <t>Spent</t>
  </si>
  <si>
    <t>Remaining</t>
  </si>
  <si>
    <t>Total Budgeted</t>
  </si>
  <si>
    <t>G0.1990.0400.000</t>
  </si>
  <si>
    <t>A0.7310.0410.000</t>
  </si>
  <si>
    <t>GRANTS</t>
  </si>
  <si>
    <t>A0.8810.0200.000</t>
  </si>
  <si>
    <t>CEMETERY LAND PURCHASE</t>
  </si>
  <si>
    <t>A0.7110.0101.000</t>
  </si>
  <si>
    <t>CLEANER</t>
  </si>
  <si>
    <t>A0.7310.0201.000</t>
  </si>
  <si>
    <t>AED</t>
  </si>
  <si>
    <t>F0.8310.0412.000</t>
  </si>
  <si>
    <t>G0.8110.0413.000</t>
  </si>
  <si>
    <t>A0.0000.1001.000</t>
  </si>
  <si>
    <t>A0.0000.1081.000</t>
  </si>
  <si>
    <t>A0.0000.1089.000</t>
  </si>
  <si>
    <t>A0.0000.1090.000</t>
  </si>
  <si>
    <t>A0.0000.1120.000</t>
  </si>
  <si>
    <t>A0.0000.1130.000</t>
  </si>
  <si>
    <t>A0.0000.1170.000</t>
  </si>
  <si>
    <t>A0.0000.1230.000</t>
  </si>
  <si>
    <t>A0.0000.1520.000</t>
  </si>
  <si>
    <t>A0.0000.1550.000</t>
  </si>
  <si>
    <t>A0.0000.2110.000</t>
  </si>
  <si>
    <t>A0.0000.2115.000</t>
  </si>
  <si>
    <t>A0.0000.2189.000</t>
  </si>
  <si>
    <t>A0.0000.2190.000</t>
  </si>
  <si>
    <t>A0.0000.2192.000</t>
  </si>
  <si>
    <t>A0.0000.2262.000</t>
  </si>
  <si>
    <t>A0.0000.2350.000</t>
  </si>
  <si>
    <t>A0.0000.2390.000</t>
  </si>
  <si>
    <t>A0.0000.2401.000</t>
  </si>
  <si>
    <t>A0.0000.2410.000</t>
  </si>
  <si>
    <t>A0.0000.2501.000</t>
  </si>
  <si>
    <t>A0.0000.2530.000</t>
  </si>
  <si>
    <t>A0.0000.2545.000</t>
  </si>
  <si>
    <t>A0.0000.2590.000</t>
  </si>
  <si>
    <t>PERMITS</t>
  </si>
  <si>
    <t>A0.0000.2610.000</t>
  </si>
  <si>
    <t>A0.0000.2650.000</t>
  </si>
  <si>
    <t>A0.0000.2705.000</t>
  </si>
  <si>
    <t>A0.0000.2705.001</t>
  </si>
  <si>
    <t>A0.0000.2770.000</t>
  </si>
  <si>
    <t>A0.0000.3001.000</t>
  </si>
  <si>
    <t>A0.0000.3005.000</t>
  </si>
  <si>
    <t>A0.0000.3089.000</t>
  </si>
  <si>
    <t>A0.0000.3389.000</t>
  </si>
  <si>
    <t>A0.0000.3501.000</t>
  </si>
  <si>
    <t>A0.0000.3989.000</t>
  </si>
  <si>
    <t>A0.0000.5031.000</t>
  </si>
  <si>
    <t>F0.0000.2140.000</t>
  </si>
  <si>
    <t>METERED WATER SALES</t>
  </si>
  <si>
    <t>F0.0000.2144.000</t>
  </si>
  <si>
    <t>WATER SERVICE CHARGES</t>
  </si>
  <si>
    <t>F0.0000.2148.000</t>
  </si>
  <si>
    <t>INTEREST AND PENALTIES</t>
  </si>
  <si>
    <t>F0.0000.2374.000</t>
  </si>
  <si>
    <t>WATER SERVICES FOR OTHER GOVERNMENTS</t>
  </si>
  <si>
    <t>F0.0000.2401.000</t>
  </si>
  <si>
    <t>INTEREST AND EARNINGS</t>
  </si>
  <si>
    <t>F0.0000.2414.000</t>
  </si>
  <si>
    <t>RENTAL OF EQUIPMENT</t>
  </si>
  <si>
    <t>F0.0000.2590.000</t>
  </si>
  <si>
    <t>F0.0000.2690.000</t>
  </si>
  <si>
    <t xml:space="preserve"> OTHER COMPENSATION FOR LOSS</t>
  </si>
  <si>
    <t>G0.0000.2120.000</t>
  </si>
  <si>
    <t>SEWER RENTS</t>
  </si>
  <si>
    <t>G0.0000.2122.000</t>
  </si>
  <si>
    <t>SEWER CHARGES</t>
  </si>
  <si>
    <t>G0.0000.2128.000</t>
  </si>
  <si>
    <t>G0.0000.2374.000</t>
  </si>
  <si>
    <t>SEWER SERVICES FOR OTHER GOVERNMENTS</t>
  </si>
  <si>
    <t>G0.0000.2401.000</t>
  </si>
  <si>
    <t>G0.0000.2590.000</t>
  </si>
  <si>
    <t>G0.0000.2655.000</t>
  </si>
  <si>
    <t>SALES OTHER</t>
  </si>
  <si>
    <t>A0.7550.0404.000</t>
  </si>
  <si>
    <t>CELEBRATION-HOLIDAY DECORATIONS-PARADE</t>
  </si>
  <si>
    <t>A0.1325.0480.000</t>
  </si>
  <si>
    <t>A0.8810.0480.000</t>
  </si>
  <si>
    <t>F0.9950.0900.000</t>
  </si>
  <si>
    <t>TRANSFER TO CAPITAL PROJECTS</t>
  </si>
  <si>
    <t>A0.0000.1589.000</t>
  </si>
  <si>
    <t xml:space="preserve">for Accounting Period </t>
  </si>
  <si>
    <t>A0.1989.0402.000</t>
  </si>
  <si>
    <t>DISALLOWED AID</t>
  </si>
  <si>
    <t>A0.3620.0103.000</t>
  </si>
  <si>
    <t>PART TIME STUDENT CLERK</t>
  </si>
  <si>
    <t>A0.0000.2701.000</t>
  </si>
  <si>
    <t>A0.0000.4089.000</t>
  </si>
  <si>
    <t>A0.7310.0480.000</t>
  </si>
  <si>
    <t>A0.3410.0480.000</t>
  </si>
  <si>
    <t>A0.1640.0101.000</t>
  </si>
  <si>
    <t>JANITOR (6 HRS)</t>
  </si>
  <si>
    <t>BALANCE OWED TO FIRE DISTRICT/END OF 2024 CAL YR</t>
  </si>
  <si>
    <t>F0.8340.0200.000</t>
  </si>
  <si>
    <t>G0.8120.0200.000</t>
  </si>
  <si>
    <t>A0.1325.0401.000</t>
  </si>
  <si>
    <t>TofA DePaul-Emergency Services</t>
  </si>
  <si>
    <t>RESERVE-DPW-LARGE EQUIPMENT</t>
  </si>
  <si>
    <t>F0.1440.0402.000</t>
  </si>
  <si>
    <t>ENGINEER - WATER STUDY</t>
  </si>
  <si>
    <t>A0.0000.2680.000</t>
  </si>
  <si>
    <t>TOTAL</t>
  </si>
  <si>
    <t>A0.3620.0102.000</t>
  </si>
  <si>
    <t>PT CODE OFFICER</t>
  </si>
  <si>
    <t>F0.9710.0707.000</t>
  </si>
  <si>
    <t>WTP WIIA 2-INTEREST</t>
  </si>
  <si>
    <t>REAL PROPERTY TAXES</t>
  </si>
  <si>
    <t>OTHER PAYMENTS IN LIEU OF TAXES</t>
  </si>
  <si>
    <t>LAWN MOWING</t>
  </si>
  <si>
    <t>INTEREST &amp; PENALTIES ON REAL PROPERTY</t>
  </si>
  <si>
    <t>NON-PROPERTY TAX DISTRIBUTION</t>
  </si>
  <si>
    <t>UTILITIES GROSS RECEIPTS</t>
  </si>
  <si>
    <t>FRANCHISE</t>
  </si>
  <si>
    <t>TREASURER FEES</t>
  </si>
  <si>
    <t>POLICE FEES</t>
  </si>
  <si>
    <t>DOG POUND FEES</t>
  </si>
  <si>
    <t>OTHER PUBLIC SAFETY</t>
  </si>
  <si>
    <t>ZONING FEES</t>
  </si>
  <si>
    <t>PLANNING BOARD FEES</t>
  </si>
  <si>
    <t>OTHER HOME &amp; COMMUNITY SERVICES INCOME</t>
  </si>
  <si>
    <t>SALE OF CEMETERY LOTS</t>
  </si>
  <si>
    <t>CEMETERY SERVICES</t>
  </si>
  <si>
    <t>FIRE PROTECTION</t>
  </si>
  <si>
    <t>YOUTH RECREATION  SERVICES, OTHER  GOVERNMENTS</t>
  </si>
  <si>
    <t>SHARE OF JOINT ACTIVITY FROM OTHER GOVT</t>
  </si>
  <si>
    <t>INTEREST EARNINGS</t>
  </si>
  <si>
    <t>RENTAL OF REAL PROPERTY</t>
  </si>
  <si>
    <t>BUSINESS LICENSE</t>
  </si>
  <si>
    <t>GAMES OF CHANCE LICENSE</t>
  </si>
  <si>
    <t>LICENSES</t>
  </si>
  <si>
    <t>FINES AND FOREFEITED BAIL</t>
  </si>
  <si>
    <t>SALE OF SCRAP</t>
  </si>
  <si>
    <t>INSURANCE RECOVERIES</t>
  </si>
  <si>
    <t>REFUNDS OF PRIOR YEARS EXPENDITURES</t>
  </si>
  <si>
    <t>GIFTS AND DONATIONS</t>
  </si>
  <si>
    <t>OTHER MISCELLANEOUS</t>
  </si>
  <si>
    <t>STATE AID - REVENUE SHARING</t>
  </si>
  <si>
    <t>STATE AID - MORTGAGE TAX</t>
  </si>
  <si>
    <t>STATE AID - OTHER</t>
  </si>
  <si>
    <t>STATE AID - TRAFFIC &amp; TRANSPORTATION</t>
  </si>
  <si>
    <t>OTHER HOME AND COMMUNITY SERVICE</t>
  </si>
  <si>
    <t>OTHER FEDERAL AID-ARPA</t>
  </si>
  <si>
    <t>INTERFUND TRANSFERS</t>
  </si>
  <si>
    <t>F0.0000.5031.000</t>
  </si>
  <si>
    <t>F0.8320.0203.000</t>
  </si>
  <si>
    <t>FILTER EFFLUENT CONTROLS</t>
  </si>
  <si>
    <t>% spent</t>
  </si>
  <si>
    <t>%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</si>
</sst>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8" fontId="0" fillId="0" borderId="0" xfId="0" applyNumberFormat="1"/>
    <xf numFmtId="0" fontId="0" fillId="33" borderId="0" xfId="0" applyFill="1"/>
    <xf numFmtId="8" fontId="0" fillId="33" borderId="0" xfId="0" applyNumberFormat="1" applyFill="1"/>
    <xf numFmtId="0" fontId="0" fillId="34" borderId="0" xfId="0" applyFill="1"/>
    <xf numFmtId="8" fontId="0" fillId="34" borderId="0" xfId="0" applyNumberFormat="1" applyFill="1"/>
    <xf numFmtId="0" fontId="0" fillId="0" borderId="0" xfId="0" applyAlignment="1">
      <alignment horizontal="center" vertical="center"/>
    </xf>
    <xf numFmtId="10" fontId="0" fillId="0" borderId="0" xfId="1" applyNumberFormat="1" applyFont="1"/>
    <xf numFmtId="9" fontId="0" fillId="0" borderId="0" xfId="1" applyFont="1" applyFill="1"/>
    <xf numFmtId="10" fontId="0" fillId="0" borderId="0" xfId="1" applyNumberFormat="1" applyFont="1" applyFill="1"/>
    <xf numFmtId="10" fontId="16" fillId="0" borderId="0" xfId="1" applyNumberFormat="1" applyFont="1"/>
    <xf numFmtId="9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77DF-4D58-4E36-8634-9D9C3916F754}">
  <dimension ref="A1:K575"/>
  <sheetViews>
    <sheetView tabSelected="1" topLeftCell="A556" workbookViewId="0">
      <selection activeCell="F570" sqref="F570"/>
    </sheetView>
  </sheetViews>
  <sheetFormatPr defaultRowHeight="14.75" x14ac:dyDescent="0.75"/>
  <cols>
    <col min="1" max="1" width="28" bestFit="1" customWidth="1"/>
    <col min="2" max="2" width="40.86328125" bestFit="1" customWidth="1"/>
    <col min="3" max="5" width="13.1796875" bestFit="1" customWidth="1"/>
    <col min="6" max="8" width="13.1796875" customWidth="1"/>
    <col min="9" max="9" width="11.54296875" style="7" customWidth="1"/>
    <col min="10" max="10" width="9.6796875" style="11" bestFit="1" customWidth="1"/>
  </cols>
  <sheetData>
    <row r="1" spans="1:10" x14ac:dyDescent="0.75">
      <c r="A1" t="s">
        <v>0</v>
      </c>
    </row>
    <row r="4" spans="1:10" x14ac:dyDescent="0.75">
      <c r="A4" t="s">
        <v>2</v>
      </c>
    </row>
    <row r="5" spans="1:10" x14ac:dyDescent="0.75">
      <c r="A5" t="s">
        <v>4</v>
      </c>
      <c r="B5" t="s">
        <v>5</v>
      </c>
      <c r="C5" s="6" t="s">
        <v>6</v>
      </c>
      <c r="D5" s="6" t="s">
        <v>7</v>
      </c>
      <c r="E5" s="6" t="s">
        <v>8</v>
      </c>
      <c r="F5" s="6" t="s">
        <v>943</v>
      </c>
      <c r="G5" s="6" t="s">
        <v>941</v>
      </c>
      <c r="H5" s="6" t="s">
        <v>942</v>
      </c>
      <c r="J5" s="11" t="s">
        <v>1090</v>
      </c>
    </row>
    <row r="6" spans="1:10" x14ac:dyDescent="0.75">
      <c r="A6" t="s">
        <v>9</v>
      </c>
      <c r="B6" t="s">
        <v>10</v>
      </c>
      <c r="C6" s="1">
        <v>16743.650000000001</v>
      </c>
      <c r="D6" s="1">
        <v>16743.64</v>
      </c>
      <c r="E6" s="1">
        <v>0.01</v>
      </c>
      <c r="J6" s="7">
        <f>D6/C6</f>
        <v>0.99999940275865762</v>
      </c>
    </row>
    <row r="7" spans="1:10" x14ac:dyDescent="0.75">
      <c r="A7" t="s">
        <v>11</v>
      </c>
      <c r="B7" t="s">
        <v>12</v>
      </c>
      <c r="C7" s="1">
        <v>3370.32</v>
      </c>
      <c r="D7" s="1">
        <v>1223.6600000000001</v>
      </c>
      <c r="E7" s="1">
        <v>2146.66</v>
      </c>
      <c r="J7" s="7">
        <f t="shared" ref="J7:J70" si="0">D7/C7</f>
        <v>0.36306938213582096</v>
      </c>
    </row>
    <row r="8" spans="1:10" x14ac:dyDescent="0.75">
      <c r="A8" t="s">
        <v>13</v>
      </c>
      <c r="B8" t="s">
        <v>14</v>
      </c>
      <c r="C8" s="1">
        <v>200</v>
      </c>
      <c r="D8" s="1">
        <v>143.97999999999999</v>
      </c>
      <c r="E8" s="1">
        <v>56.02</v>
      </c>
      <c r="F8" s="1">
        <f>SUM(C6:C8)</f>
        <v>20313.97</v>
      </c>
      <c r="G8" s="1">
        <f t="shared" ref="G8:H8" si="1">SUM(D6:D8)</f>
        <v>18111.28</v>
      </c>
      <c r="H8" s="1">
        <f t="shared" si="1"/>
        <v>2202.69</v>
      </c>
      <c r="I8" s="7">
        <f>G8/F8</f>
        <v>0.8915677240834754</v>
      </c>
      <c r="J8" s="7">
        <f t="shared" si="0"/>
        <v>0.71989999999999998</v>
      </c>
    </row>
    <row r="9" spans="1:10" x14ac:dyDescent="0.75">
      <c r="A9" t="s">
        <v>15</v>
      </c>
      <c r="B9" t="s">
        <v>16</v>
      </c>
      <c r="C9" s="1">
        <v>1</v>
      </c>
      <c r="D9" s="1">
        <v>1</v>
      </c>
      <c r="E9" s="1">
        <v>0</v>
      </c>
      <c r="J9" s="7">
        <f t="shared" si="0"/>
        <v>1</v>
      </c>
    </row>
    <row r="10" spans="1:10" x14ac:dyDescent="0.75">
      <c r="A10" t="s">
        <v>17</v>
      </c>
      <c r="B10" t="s">
        <v>18</v>
      </c>
      <c r="C10" s="1">
        <v>540</v>
      </c>
      <c r="D10" s="1">
        <v>360.09</v>
      </c>
      <c r="E10" s="1">
        <v>179.91</v>
      </c>
      <c r="J10" s="7">
        <f t="shared" si="0"/>
        <v>0.66683333333333328</v>
      </c>
    </row>
    <row r="11" spans="1:10" x14ac:dyDescent="0.75">
      <c r="A11" t="s">
        <v>19</v>
      </c>
      <c r="B11" t="s">
        <v>20</v>
      </c>
      <c r="C11" s="1">
        <v>50</v>
      </c>
      <c r="D11" s="1">
        <v>50</v>
      </c>
      <c r="E11" s="1">
        <v>0</v>
      </c>
      <c r="J11" s="7">
        <f t="shared" si="0"/>
        <v>1</v>
      </c>
    </row>
    <row r="12" spans="1:10" x14ac:dyDescent="0.75">
      <c r="A12" t="s">
        <v>21</v>
      </c>
      <c r="B12" t="s">
        <v>22</v>
      </c>
      <c r="C12" s="1">
        <v>100</v>
      </c>
      <c r="D12" s="1">
        <v>290</v>
      </c>
      <c r="E12" s="1">
        <v>-190</v>
      </c>
      <c r="F12" s="1">
        <f>SUM(C6:C12)</f>
        <v>21004.97</v>
      </c>
      <c r="G12" s="1">
        <f t="shared" ref="G12:H12" si="2">SUM(D6:D12)</f>
        <v>18812.37</v>
      </c>
      <c r="H12" s="1">
        <f t="shared" si="2"/>
        <v>2192.6</v>
      </c>
      <c r="I12" s="7">
        <f>G12/F12</f>
        <v>0.89561518059773459</v>
      </c>
      <c r="J12" s="7">
        <f t="shared" si="0"/>
        <v>2.9</v>
      </c>
    </row>
    <row r="13" spans="1:10" x14ac:dyDescent="0.75">
      <c r="A13" t="s">
        <v>23</v>
      </c>
      <c r="B13" t="s">
        <v>24</v>
      </c>
      <c r="C13" s="1">
        <v>13640</v>
      </c>
      <c r="D13" s="1">
        <v>16110.88</v>
      </c>
      <c r="E13" s="1">
        <v>-2470.88</v>
      </c>
      <c r="J13" s="7">
        <f t="shared" si="0"/>
        <v>1.1811495601173021</v>
      </c>
    </row>
    <row r="14" spans="1:10" x14ac:dyDescent="0.75">
      <c r="A14" t="s">
        <v>25</v>
      </c>
      <c r="B14" t="s">
        <v>26</v>
      </c>
      <c r="C14" s="1">
        <v>24860</v>
      </c>
      <c r="D14" s="1">
        <v>23108.05</v>
      </c>
      <c r="E14" s="1">
        <v>1751.95</v>
      </c>
      <c r="J14" s="7">
        <f t="shared" si="0"/>
        <v>0.92952735317779567</v>
      </c>
    </row>
    <row r="15" spans="1:10" x14ac:dyDescent="0.75">
      <c r="A15" t="s">
        <v>27</v>
      </c>
      <c r="B15" t="s">
        <v>28</v>
      </c>
      <c r="C15" s="1">
        <v>15960</v>
      </c>
      <c r="D15" s="1">
        <v>15989.86</v>
      </c>
      <c r="E15" s="1">
        <v>-29.86</v>
      </c>
      <c r="J15" s="7">
        <f t="shared" si="0"/>
        <v>1.0018709273182957</v>
      </c>
    </row>
    <row r="16" spans="1:10" x14ac:dyDescent="0.75">
      <c r="A16" t="s">
        <v>29</v>
      </c>
      <c r="B16" t="s">
        <v>30</v>
      </c>
      <c r="C16" s="1">
        <v>1300</v>
      </c>
      <c r="D16" s="1">
        <v>1491.1</v>
      </c>
      <c r="E16" s="1">
        <v>-191.1</v>
      </c>
      <c r="J16" s="7">
        <f t="shared" si="0"/>
        <v>1.147</v>
      </c>
    </row>
    <row r="17" spans="1:10" x14ac:dyDescent="0.75">
      <c r="A17" t="s">
        <v>31</v>
      </c>
      <c r="B17" t="s">
        <v>32</v>
      </c>
      <c r="C17" s="1">
        <v>350</v>
      </c>
      <c r="D17" s="1">
        <v>0</v>
      </c>
      <c r="E17" s="1">
        <v>350</v>
      </c>
      <c r="J17" s="7">
        <f t="shared" si="0"/>
        <v>0</v>
      </c>
    </row>
    <row r="18" spans="1:10" x14ac:dyDescent="0.75">
      <c r="A18" t="s">
        <v>1039</v>
      </c>
      <c r="B18" t="s">
        <v>1040</v>
      </c>
      <c r="C18" s="1">
        <v>0</v>
      </c>
      <c r="D18" s="1">
        <v>0</v>
      </c>
      <c r="E18" s="1">
        <v>0</v>
      </c>
      <c r="J18" s="7">
        <v>0</v>
      </c>
    </row>
    <row r="19" spans="1:10" x14ac:dyDescent="0.75">
      <c r="A19" t="s">
        <v>33</v>
      </c>
      <c r="B19" t="s">
        <v>34</v>
      </c>
      <c r="C19" s="1">
        <v>2000</v>
      </c>
      <c r="D19" s="1">
        <v>3659.02</v>
      </c>
      <c r="E19" s="1">
        <v>-1659.02</v>
      </c>
      <c r="J19" s="7">
        <f t="shared" si="0"/>
        <v>1.82951</v>
      </c>
    </row>
    <row r="20" spans="1:10" x14ac:dyDescent="0.75">
      <c r="A20" t="s">
        <v>35</v>
      </c>
      <c r="B20" t="s">
        <v>36</v>
      </c>
      <c r="C20" s="1">
        <v>3300</v>
      </c>
      <c r="D20" s="1">
        <v>3675.4</v>
      </c>
      <c r="E20" s="1">
        <v>-375.4</v>
      </c>
      <c r="J20" s="7">
        <f t="shared" si="0"/>
        <v>1.1137575757575757</v>
      </c>
    </row>
    <row r="21" spans="1:10" x14ac:dyDescent="0.75">
      <c r="A21" t="s">
        <v>37</v>
      </c>
      <c r="B21" t="s">
        <v>38</v>
      </c>
      <c r="C21" s="1">
        <v>10000</v>
      </c>
      <c r="D21" s="1">
        <v>10135.08</v>
      </c>
      <c r="E21" s="1">
        <v>-135.08000000000001</v>
      </c>
      <c r="J21" s="7">
        <f t="shared" si="0"/>
        <v>1.0135080000000001</v>
      </c>
    </row>
    <row r="22" spans="1:10" x14ac:dyDescent="0.75">
      <c r="A22" t="s">
        <v>39</v>
      </c>
      <c r="B22" t="s">
        <v>40</v>
      </c>
      <c r="C22" s="1">
        <v>3800</v>
      </c>
      <c r="D22" s="1">
        <v>1906.93</v>
      </c>
      <c r="E22" s="1">
        <v>1893.07</v>
      </c>
      <c r="J22" s="7">
        <f t="shared" si="0"/>
        <v>0.50182368421052637</v>
      </c>
    </row>
    <row r="23" spans="1:10" x14ac:dyDescent="0.75">
      <c r="A23" t="s">
        <v>41</v>
      </c>
      <c r="B23" t="s">
        <v>42</v>
      </c>
      <c r="C23" s="1">
        <v>2500</v>
      </c>
      <c r="D23" s="1">
        <v>0</v>
      </c>
      <c r="E23" s="1">
        <v>2500</v>
      </c>
      <c r="J23" s="7">
        <f t="shared" si="0"/>
        <v>0</v>
      </c>
    </row>
    <row r="24" spans="1:10" x14ac:dyDescent="0.75">
      <c r="A24" t="s">
        <v>43</v>
      </c>
      <c r="B24" t="s">
        <v>44</v>
      </c>
      <c r="C24" s="1">
        <v>250</v>
      </c>
      <c r="D24" s="1">
        <v>227.88</v>
      </c>
      <c r="E24" s="1">
        <v>22.12</v>
      </c>
      <c r="J24" s="7">
        <f t="shared" si="0"/>
        <v>0.91152</v>
      </c>
    </row>
    <row r="25" spans="1:10" x14ac:dyDescent="0.75">
      <c r="A25" t="s">
        <v>45</v>
      </c>
      <c r="B25" t="s">
        <v>46</v>
      </c>
      <c r="C25" s="1">
        <v>200</v>
      </c>
      <c r="D25" s="1">
        <v>141.91</v>
      </c>
      <c r="E25" s="1">
        <v>58.09</v>
      </c>
      <c r="J25" s="7">
        <f t="shared" si="0"/>
        <v>0.70955000000000001</v>
      </c>
    </row>
    <row r="26" spans="1:10" x14ac:dyDescent="0.75">
      <c r="A26" t="s">
        <v>47</v>
      </c>
      <c r="B26" t="s">
        <v>48</v>
      </c>
      <c r="C26" s="1">
        <v>200</v>
      </c>
      <c r="D26" s="1">
        <v>189</v>
      </c>
      <c r="E26" s="1">
        <v>11</v>
      </c>
      <c r="J26" s="7">
        <f t="shared" si="0"/>
        <v>0.94499999999999995</v>
      </c>
    </row>
    <row r="27" spans="1:10" x14ac:dyDescent="0.75">
      <c r="A27" t="s">
        <v>49</v>
      </c>
      <c r="B27" t="s">
        <v>50</v>
      </c>
      <c r="C27" s="1">
        <v>2000</v>
      </c>
      <c r="D27" s="1">
        <v>2310.1</v>
      </c>
      <c r="E27" s="1">
        <v>-310.10000000000002</v>
      </c>
      <c r="J27" s="7">
        <f t="shared" si="0"/>
        <v>1.1550499999999999</v>
      </c>
    </row>
    <row r="28" spans="1:10" x14ac:dyDescent="0.75">
      <c r="A28" t="s">
        <v>51</v>
      </c>
      <c r="B28" t="s">
        <v>52</v>
      </c>
      <c r="C28" s="1">
        <v>2000</v>
      </c>
      <c r="D28" s="1">
        <v>2029.82</v>
      </c>
      <c r="E28" s="1">
        <v>-29.82</v>
      </c>
      <c r="J28" s="7">
        <f t="shared" si="0"/>
        <v>1.01491</v>
      </c>
    </row>
    <row r="29" spans="1:10" x14ac:dyDescent="0.75">
      <c r="A29" t="s">
        <v>53</v>
      </c>
      <c r="B29" t="s">
        <v>54</v>
      </c>
      <c r="C29" s="1">
        <v>4000</v>
      </c>
      <c r="D29" s="1">
        <v>4004.75</v>
      </c>
      <c r="E29" s="1">
        <v>-4.75</v>
      </c>
      <c r="J29" s="7">
        <f t="shared" si="0"/>
        <v>1.0011874999999999</v>
      </c>
    </row>
    <row r="30" spans="1:10" x14ac:dyDescent="0.75">
      <c r="A30" t="s">
        <v>55</v>
      </c>
      <c r="B30" t="s">
        <v>56</v>
      </c>
      <c r="C30" s="1">
        <v>3000</v>
      </c>
      <c r="D30" s="1">
        <v>3028.23</v>
      </c>
      <c r="E30" s="1">
        <v>-28.23</v>
      </c>
      <c r="J30" s="7">
        <f t="shared" si="0"/>
        <v>1.0094099999999999</v>
      </c>
    </row>
    <row r="31" spans="1:10" x14ac:dyDescent="0.75">
      <c r="A31" t="s">
        <v>57</v>
      </c>
      <c r="B31" t="s">
        <v>58</v>
      </c>
      <c r="C31" s="1">
        <v>3000</v>
      </c>
      <c r="D31" s="1">
        <v>5973.98</v>
      </c>
      <c r="E31" s="1">
        <v>-2973.98</v>
      </c>
      <c r="J31" s="7">
        <f t="shared" si="0"/>
        <v>1.9913266666666665</v>
      </c>
    </row>
    <row r="32" spans="1:10" x14ac:dyDescent="0.75">
      <c r="A32" t="s">
        <v>1020</v>
      </c>
      <c r="B32" t="s">
        <v>436</v>
      </c>
      <c r="C32" s="1">
        <v>2499.39</v>
      </c>
      <c r="D32" s="1">
        <v>2499.39</v>
      </c>
      <c r="E32" s="1">
        <v>0</v>
      </c>
      <c r="J32" s="7">
        <f t="shared" si="0"/>
        <v>1</v>
      </c>
    </row>
    <row r="33" spans="1:10" x14ac:dyDescent="0.75">
      <c r="A33" t="s">
        <v>59</v>
      </c>
      <c r="B33" t="s">
        <v>60</v>
      </c>
      <c r="C33" s="1">
        <v>1500</v>
      </c>
      <c r="D33" s="1">
        <v>1015.04</v>
      </c>
      <c r="E33" s="1">
        <v>484.96</v>
      </c>
      <c r="J33" s="7">
        <f t="shared" si="0"/>
        <v>0.67669333333333326</v>
      </c>
    </row>
    <row r="34" spans="1:10" x14ac:dyDescent="0.75">
      <c r="A34" t="s">
        <v>61</v>
      </c>
      <c r="B34" t="s">
        <v>62</v>
      </c>
      <c r="C34" s="1">
        <v>2500</v>
      </c>
      <c r="D34" s="1">
        <v>2417.5</v>
      </c>
      <c r="E34" s="1">
        <v>82.5</v>
      </c>
      <c r="J34" s="7">
        <f t="shared" si="0"/>
        <v>0.96699999999999997</v>
      </c>
    </row>
    <row r="35" spans="1:10" x14ac:dyDescent="0.75">
      <c r="A35" t="s">
        <v>63</v>
      </c>
      <c r="B35" t="s">
        <v>64</v>
      </c>
      <c r="C35" s="1">
        <v>14220</v>
      </c>
      <c r="D35" s="1">
        <v>5919.85</v>
      </c>
      <c r="E35" s="1">
        <v>8300.15</v>
      </c>
      <c r="J35" s="7">
        <f t="shared" si="0"/>
        <v>0.41630450070323488</v>
      </c>
    </row>
    <row r="36" spans="1:10" x14ac:dyDescent="0.75">
      <c r="A36" t="s">
        <v>65</v>
      </c>
      <c r="B36" t="s">
        <v>66</v>
      </c>
      <c r="C36" s="1">
        <v>40000</v>
      </c>
      <c r="D36" s="1">
        <v>25139.56</v>
      </c>
      <c r="E36" s="1">
        <v>14860.44</v>
      </c>
      <c r="J36" s="7">
        <f t="shared" si="0"/>
        <v>0.62848900000000008</v>
      </c>
    </row>
    <row r="37" spans="1:10" x14ac:dyDescent="0.75">
      <c r="A37" t="s">
        <v>67</v>
      </c>
      <c r="B37" t="s">
        <v>68</v>
      </c>
      <c r="C37" s="1">
        <v>8480</v>
      </c>
      <c r="D37" s="1">
        <v>16936.68</v>
      </c>
      <c r="E37" s="1">
        <v>-8456.68</v>
      </c>
      <c r="J37" s="7">
        <f t="shared" si="0"/>
        <v>1.99725</v>
      </c>
    </row>
    <row r="38" spans="1:10" x14ac:dyDescent="0.75">
      <c r="A38" t="s">
        <v>69</v>
      </c>
      <c r="B38" t="s">
        <v>70</v>
      </c>
      <c r="C38" s="1">
        <v>500</v>
      </c>
      <c r="D38" s="1">
        <v>0</v>
      </c>
      <c r="E38" s="1">
        <v>500</v>
      </c>
      <c r="J38" s="7">
        <f t="shared" si="0"/>
        <v>0</v>
      </c>
    </row>
    <row r="39" spans="1:10" x14ac:dyDescent="0.75">
      <c r="A39" t="s">
        <v>71</v>
      </c>
      <c r="B39" t="s">
        <v>72</v>
      </c>
      <c r="C39" s="1">
        <v>8715</v>
      </c>
      <c r="D39" s="1">
        <v>8741</v>
      </c>
      <c r="E39" s="1">
        <v>-26</v>
      </c>
      <c r="F39" s="3">
        <f>SUM(C13:C39)</f>
        <v>170774.39</v>
      </c>
      <c r="G39" s="3">
        <f t="shared" ref="G39:H39" si="3">SUM(D13:D39)</f>
        <v>156651.01</v>
      </c>
      <c r="H39" s="3">
        <f t="shared" si="3"/>
        <v>14123.380000000001</v>
      </c>
      <c r="I39" s="7">
        <f t="shared" ref="I39" si="4">G39/F39</f>
        <v>0.91729802109086733</v>
      </c>
      <c r="J39" s="7">
        <f t="shared" si="0"/>
        <v>1.0029833620195066</v>
      </c>
    </row>
    <row r="40" spans="1:10" x14ac:dyDescent="0.75">
      <c r="A40" t="s">
        <v>73</v>
      </c>
      <c r="B40" t="s">
        <v>74</v>
      </c>
      <c r="C40" s="1">
        <v>16000</v>
      </c>
      <c r="D40" s="1">
        <v>15256.8</v>
      </c>
      <c r="E40" s="1">
        <v>743.2</v>
      </c>
      <c r="J40" s="7">
        <f t="shared" si="0"/>
        <v>0.95355000000000001</v>
      </c>
    </row>
    <row r="41" spans="1:10" x14ac:dyDescent="0.75">
      <c r="A41" t="s">
        <v>75</v>
      </c>
      <c r="B41" t="s">
        <v>76</v>
      </c>
      <c r="C41" s="1">
        <v>5500</v>
      </c>
      <c r="D41" s="1">
        <v>5440.92</v>
      </c>
      <c r="E41" s="1">
        <v>59.08</v>
      </c>
      <c r="J41" s="7">
        <f t="shared" si="0"/>
        <v>0.98925818181818181</v>
      </c>
    </row>
    <row r="42" spans="1:10" x14ac:dyDescent="0.75">
      <c r="A42" t="s">
        <v>77</v>
      </c>
      <c r="B42" t="s">
        <v>78</v>
      </c>
      <c r="C42" s="1">
        <v>1500</v>
      </c>
      <c r="D42" s="1">
        <v>1510.14</v>
      </c>
      <c r="E42" s="1">
        <v>-10.14</v>
      </c>
      <c r="J42" s="7">
        <f t="shared" si="0"/>
        <v>1.0067600000000001</v>
      </c>
    </row>
    <row r="43" spans="1:10" x14ac:dyDescent="0.75">
      <c r="A43" t="s">
        <v>79</v>
      </c>
      <c r="B43" t="s">
        <v>80</v>
      </c>
      <c r="C43" s="1">
        <v>622.5</v>
      </c>
      <c r="D43" s="1">
        <v>636.19000000000005</v>
      </c>
      <c r="E43" s="1">
        <v>-13.69</v>
      </c>
      <c r="J43" s="7">
        <f t="shared" si="0"/>
        <v>1.0219919678714859</v>
      </c>
    </row>
    <row r="44" spans="1:10" x14ac:dyDescent="0.75">
      <c r="A44" t="s">
        <v>81</v>
      </c>
      <c r="B44" t="s">
        <v>82</v>
      </c>
      <c r="C44" s="1">
        <v>5300</v>
      </c>
      <c r="D44" s="1">
        <v>5745.31</v>
      </c>
      <c r="E44" s="1">
        <v>-445.31</v>
      </c>
      <c r="J44" s="7">
        <f t="shared" si="0"/>
        <v>1.0840207547169811</v>
      </c>
    </row>
    <row r="45" spans="1:10" x14ac:dyDescent="0.75">
      <c r="A45" t="s">
        <v>83</v>
      </c>
      <c r="B45" t="s">
        <v>84</v>
      </c>
      <c r="C45" s="1">
        <v>250</v>
      </c>
      <c r="D45" s="1">
        <v>0</v>
      </c>
      <c r="E45" s="1">
        <v>250</v>
      </c>
      <c r="J45" s="7">
        <f t="shared" si="0"/>
        <v>0</v>
      </c>
    </row>
    <row r="46" spans="1:10" x14ac:dyDescent="0.75">
      <c r="A46" t="s">
        <v>85</v>
      </c>
      <c r="B46" t="s">
        <v>86</v>
      </c>
      <c r="C46" s="1">
        <v>500</v>
      </c>
      <c r="D46" s="1">
        <v>156.9</v>
      </c>
      <c r="E46" s="1">
        <v>343.1</v>
      </c>
      <c r="J46" s="7">
        <f t="shared" si="0"/>
        <v>0.31380000000000002</v>
      </c>
    </row>
    <row r="47" spans="1:10" x14ac:dyDescent="0.75">
      <c r="A47" t="s">
        <v>87</v>
      </c>
      <c r="B47" t="s">
        <v>88</v>
      </c>
      <c r="C47" s="1">
        <v>5000</v>
      </c>
      <c r="D47" s="1">
        <v>3590.55</v>
      </c>
      <c r="E47" s="1">
        <v>1409.45</v>
      </c>
      <c r="J47" s="7">
        <f t="shared" si="0"/>
        <v>0.71811000000000003</v>
      </c>
    </row>
    <row r="48" spans="1:10" x14ac:dyDescent="0.75">
      <c r="A48" t="s">
        <v>89</v>
      </c>
      <c r="B48" t="s">
        <v>90</v>
      </c>
      <c r="C48" s="1">
        <v>4000</v>
      </c>
      <c r="D48" s="1">
        <v>6104.16</v>
      </c>
      <c r="E48" s="1">
        <v>-2104.16</v>
      </c>
      <c r="J48" s="7">
        <f t="shared" si="0"/>
        <v>1.5260400000000001</v>
      </c>
    </row>
    <row r="49" spans="1:10" x14ac:dyDescent="0.75">
      <c r="A49" t="s">
        <v>91</v>
      </c>
      <c r="B49" t="s">
        <v>76</v>
      </c>
      <c r="C49" s="1">
        <v>3500</v>
      </c>
      <c r="D49" s="1">
        <v>239.96</v>
      </c>
      <c r="E49" s="1">
        <v>3260.04</v>
      </c>
      <c r="J49" s="7">
        <f t="shared" si="0"/>
        <v>6.8559999999999996E-2</v>
      </c>
    </row>
    <row r="50" spans="1:10" x14ac:dyDescent="0.75">
      <c r="A50" t="s">
        <v>92</v>
      </c>
      <c r="B50" t="s">
        <v>80</v>
      </c>
      <c r="C50" s="1">
        <v>1200</v>
      </c>
      <c r="D50" s="1">
        <v>1132.1199999999999</v>
      </c>
      <c r="E50" s="1">
        <v>67.88</v>
      </c>
      <c r="J50" s="7">
        <f t="shared" si="0"/>
        <v>0.94343333333333323</v>
      </c>
    </row>
    <row r="51" spans="1:10" x14ac:dyDescent="0.75">
      <c r="A51" t="s">
        <v>93</v>
      </c>
      <c r="B51" t="s">
        <v>82</v>
      </c>
      <c r="C51" s="1">
        <v>3500</v>
      </c>
      <c r="D51" s="1">
        <v>5681.38</v>
      </c>
      <c r="E51" s="1">
        <v>-2181.38</v>
      </c>
      <c r="J51" s="7">
        <f t="shared" si="0"/>
        <v>1.6232514285714286</v>
      </c>
    </row>
    <row r="52" spans="1:10" x14ac:dyDescent="0.75">
      <c r="A52" t="s">
        <v>94</v>
      </c>
      <c r="B52" t="s">
        <v>95</v>
      </c>
      <c r="C52" s="1">
        <v>3750</v>
      </c>
      <c r="D52" s="1">
        <v>4624.88</v>
      </c>
      <c r="E52" s="1">
        <v>-874.88</v>
      </c>
      <c r="J52" s="7">
        <f t="shared" si="0"/>
        <v>1.2333013333333334</v>
      </c>
    </row>
    <row r="53" spans="1:10" x14ac:dyDescent="0.75">
      <c r="A53" t="s">
        <v>96</v>
      </c>
      <c r="B53" t="s">
        <v>86</v>
      </c>
      <c r="C53" s="1">
        <v>900</v>
      </c>
      <c r="D53" s="1">
        <v>108</v>
      </c>
      <c r="E53" s="1">
        <v>792</v>
      </c>
      <c r="J53" s="7">
        <f t="shared" si="0"/>
        <v>0.12</v>
      </c>
    </row>
    <row r="54" spans="1:10" x14ac:dyDescent="0.75">
      <c r="A54" t="s">
        <v>97</v>
      </c>
      <c r="B54" t="s">
        <v>88</v>
      </c>
      <c r="C54" s="1">
        <v>1250</v>
      </c>
      <c r="D54" s="1">
        <v>1870.01</v>
      </c>
      <c r="E54" s="1">
        <v>-620.01</v>
      </c>
      <c r="J54" s="7">
        <f t="shared" si="0"/>
        <v>1.496008</v>
      </c>
    </row>
    <row r="55" spans="1:10" x14ac:dyDescent="0.75">
      <c r="A55" t="s">
        <v>98</v>
      </c>
      <c r="B55" t="s">
        <v>99</v>
      </c>
      <c r="C55" s="1">
        <v>1400</v>
      </c>
      <c r="D55" s="1">
        <v>1682.99</v>
      </c>
      <c r="E55" s="1">
        <v>-282.99</v>
      </c>
      <c r="J55" s="7">
        <f t="shared" si="0"/>
        <v>1.2021357142857143</v>
      </c>
    </row>
    <row r="56" spans="1:10" x14ac:dyDescent="0.75">
      <c r="A56" t="s">
        <v>1034</v>
      </c>
      <c r="B56" t="s">
        <v>1035</v>
      </c>
      <c r="C56" s="1">
        <v>0</v>
      </c>
      <c r="D56" s="1">
        <v>5114</v>
      </c>
      <c r="E56" s="1">
        <v>-5114</v>
      </c>
      <c r="J56" s="7">
        <v>51.44</v>
      </c>
    </row>
    <row r="57" spans="1:10" x14ac:dyDescent="0.75">
      <c r="A57" t="s">
        <v>100</v>
      </c>
      <c r="B57" t="s">
        <v>101</v>
      </c>
      <c r="C57" s="1">
        <v>21800</v>
      </c>
      <c r="D57" s="1">
        <v>24591.62</v>
      </c>
      <c r="E57" s="1">
        <v>-2791.62</v>
      </c>
      <c r="J57" s="7">
        <f t="shared" si="0"/>
        <v>1.1280559633027523</v>
      </c>
    </row>
    <row r="58" spans="1:10" x14ac:dyDescent="0.75">
      <c r="A58" t="s">
        <v>102</v>
      </c>
      <c r="B58" t="s">
        <v>103</v>
      </c>
      <c r="C58" s="1">
        <v>65700</v>
      </c>
      <c r="D58" s="1">
        <v>77883.09</v>
      </c>
      <c r="E58" s="1">
        <v>-12183.09</v>
      </c>
      <c r="J58" s="7">
        <f t="shared" si="0"/>
        <v>1.1854351598173516</v>
      </c>
    </row>
    <row r="59" spans="1:10" x14ac:dyDescent="0.75">
      <c r="A59" t="s">
        <v>104</v>
      </c>
      <c r="B59" t="s">
        <v>105</v>
      </c>
      <c r="C59" s="1">
        <v>8860</v>
      </c>
      <c r="D59" s="1">
        <v>4113.7</v>
      </c>
      <c r="E59" s="1">
        <v>4746.3</v>
      </c>
      <c r="J59" s="7">
        <f t="shared" si="0"/>
        <v>0.46430022573363428</v>
      </c>
    </row>
    <row r="60" spans="1:10" x14ac:dyDescent="0.75">
      <c r="A60" t="s">
        <v>106</v>
      </c>
      <c r="B60" t="s">
        <v>76</v>
      </c>
      <c r="C60" s="1">
        <v>5000</v>
      </c>
      <c r="D60" s="1">
        <v>4423.03</v>
      </c>
      <c r="E60" s="1">
        <v>576.97</v>
      </c>
      <c r="J60" s="7">
        <f t="shared" si="0"/>
        <v>0.884606</v>
      </c>
    </row>
    <row r="61" spans="1:10" x14ac:dyDescent="0.75">
      <c r="A61" t="s">
        <v>107</v>
      </c>
      <c r="B61" t="s">
        <v>78</v>
      </c>
      <c r="C61" s="1">
        <v>650</v>
      </c>
      <c r="D61" s="1">
        <v>310.95999999999998</v>
      </c>
      <c r="E61" s="1">
        <v>339.04</v>
      </c>
      <c r="J61" s="7">
        <f t="shared" si="0"/>
        <v>0.47839999999999999</v>
      </c>
    </row>
    <row r="62" spans="1:10" x14ac:dyDescent="0.75">
      <c r="A62" t="s">
        <v>108</v>
      </c>
      <c r="B62" t="s">
        <v>109</v>
      </c>
      <c r="C62" s="1">
        <v>7150</v>
      </c>
      <c r="D62" s="1">
        <v>6500</v>
      </c>
      <c r="E62" s="1">
        <v>650</v>
      </c>
      <c r="J62" s="7">
        <f t="shared" si="0"/>
        <v>0.90909090909090906</v>
      </c>
    </row>
    <row r="63" spans="1:10" x14ac:dyDescent="0.75">
      <c r="A63" t="s">
        <v>110</v>
      </c>
      <c r="B63" t="s">
        <v>111</v>
      </c>
      <c r="C63" s="1">
        <v>1000</v>
      </c>
      <c r="D63" s="1">
        <v>1039.5</v>
      </c>
      <c r="E63" s="1">
        <v>-39.5</v>
      </c>
      <c r="J63" s="7">
        <f t="shared" si="0"/>
        <v>1.0395000000000001</v>
      </c>
    </row>
    <row r="64" spans="1:10" x14ac:dyDescent="0.75">
      <c r="A64" t="s">
        <v>112</v>
      </c>
      <c r="B64" t="s">
        <v>113</v>
      </c>
      <c r="C64" s="1">
        <v>580</v>
      </c>
      <c r="D64" s="1">
        <v>636.19000000000005</v>
      </c>
      <c r="E64" s="1">
        <v>-56.19</v>
      </c>
      <c r="J64" s="7">
        <f t="shared" si="0"/>
        <v>1.0968793103448278</v>
      </c>
    </row>
    <row r="65" spans="1:10" x14ac:dyDescent="0.75">
      <c r="A65" t="s">
        <v>114</v>
      </c>
      <c r="B65" t="s">
        <v>115</v>
      </c>
      <c r="C65" s="1">
        <v>600</v>
      </c>
      <c r="D65" s="1">
        <v>337.59</v>
      </c>
      <c r="E65" s="1">
        <v>262.41000000000003</v>
      </c>
      <c r="J65" s="7">
        <f t="shared" si="0"/>
        <v>0.56264999999999998</v>
      </c>
    </row>
    <row r="66" spans="1:10" x14ac:dyDescent="0.75">
      <c r="A66" t="s">
        <v>116</v>
      </c>
      <c r="B66" t="s">
        <v>117</v>
      </c>
      <c r="C66" s="1">
        <v>350</v>
      </c>
      <c r="D66" s="1">
        <v>600</v>
      </c>
      <c r="E66" s="1">
        <v>-250</v>
      </c>
      <c r="J66" s="7">
        <f t="shared" si="0"/>
        <v>1.7142857142857142</v>
      </c>
    </row>
    <row r="67" spans="1:10" x14ac:dyDescent="0.75">
      <c r="A67" t="s">
        <v>118</v>
      </c>
      <c r="B67" t="s">
        <v>82</v>
      </c>
      <c r="C67" s="1">
        <v>4000</v>
      </c>
      <c r="D67" s="1">
        <v>7996.43</v>
      </c>
      <c r="E67" s="1">
        <v>-3996.43</v>
      </c>
      <c r="J67" s="7">
        <f t="shared" si="0"/>
        <v>1.9991075</v>
      </c>
    </row>
    <row r="68" spans="1:10" x14ac:dyDescent="0.75">
      <c r="A68" t="s">
        <v>119</v>
      </c>
      <c r="B68" t="s">
        <v>120</v>
      </c>
      <c r="C68" s="1">
        <v>1800</v>
      </c>
      <c r="D68" s="1">
        <v>0</v>
      </c>
      <c r="E68" s="1">
        <v>1800</v>
      </c>
      <c r="J68" s="7">
        <f t="shared" si="0"/>
        <v>0</v>
      </c>
    </row>
    <row r="69" spans="1:10" x14ac:dyDescent="0.75">
      <c r="A69" t="s">
        <v>121</v>
      </c>
      <c r="B69" t="s">
        <v>122</v>
      </c>
      <c r="C69" s="1">
        <v>1700</v>
      </c>
      <c r="D69" s="1">
        <v>847.6</v>
      </c>
      <c r="E69" s="1">
        <v>852.4</v>
      </c>
      <c r="J69" s="7">
        <f t="shared" si="0"/>
        <v>0.49858823529411767</v>
      </c>
    </row>
    <row r="70" spans="1:10" x14ac:dyDescent="0.75">
      <c r="A70" t="s">
        <v>123</v>
      </c>
      <c r="B70" t="s">
        <v>88</v>
      </c>
      <c r="C70" s="1">
        <v>5500</v>
      </c>
      <c r="D70" s="1">
        <v>8454.8799999999992</v>
      </c>
      <c r="E70" s="1">
        <v>-2954.88</v>
      </c>
      <c r="J70" s="7">
        <f t="shared" si="0"/>
        <v>1.537250909090909</v>
      </c>
    </row>
    <row r="71" spans="1:10" x14ac:dyDescent="0.75">
      <c r="A71" t="s">
        <v>124</v>
      </c>
      <c r="B71" t="s">
        <v>125</v>
      </c>
      <c r="C71" s="1">
        <v>29000</v>
      </c>
      <c r="D71" s="1">
        <v>25768.97</v>
      </c>
      <c r="E71" s="1">
        <v>3231.03</v>
      </c>
      <c r="J71" s="7">
        <f t="shared" ref="J71:J134" si="5">D71/C71</f>
        <v>0.88858517241379309</v>
      </c>
    </row>
    <row r="72" spans="1:10" x14ac:dyDescent="0.75">
      <c r="A72" t="s">
        <v>126</v>
      </c>
      <c r="B72" t="s">
        <v>127</v>
      </c>
      <c r="C72" s="1">
        <v>18000</v>
      </c>
      <c r="D72" s="1">
        <v>13738.51</v>
      </c>
      <c r="E72" s="1">
        <v>4261.49</v>
      </c>
      <c r="J72" s="7">
        <f t="shared" si="5"/>
        <v>0.76325055555555554</v>
      </c>
    </row>
    <row r="73" spans="1:10" x14ac:dyDescent="0.75">
      <c r="A73" t="s">
        <v>128</v>
      </c>
      <c r="B73" t="s">
        <v>90</v>
      </c>
      <c r="C73" s="1">
        <v>3750</v>
      </c>
      <c r="D73" s="1">
        <v>3409.73</v>
      </c>
      <c r="E73" s="1">
        <v>340.27</v>
      </c>
      <c r="J73" s="7">
        <f t="shared" si="5"/>
        <v>0.90926133333333337</v>
      </c>
    </row>
    <row r="74" spans="1:10" x14ac:dyDescent="0.75">
      <c r="A74" t="s">
        <v>129</v>
      </c>
      <c r="B74" t="s">
        <v>130</v>
      </c>
      <c r="C74" s="1">
        <v>100</v>
      </c>
      <c r="D74" s="1">
        <v>0</v>
      </c>
      <c r="E74" s="1">
        <v>100</v>
      </c>
      <c r="J74" s="7">
        <f t="shared" si="5"/>
        <v>0</v>
      </c>
    </row>
    <row r="75" spans="1:10" x14ac:dyDescent="0.75">
      <c r="A75" t="s">
        <v>131</v>
      </c>
      <c r="B75" t="s">
        <v>132</v>
      </c>
      <c r="C75" s="1">
        <v>300</v>
      </c>
      <c r="D75" s="1">
        <v>480.52</v>
      </c>
      <c r="E75" s="1">
        <v>-180.52</v>
      </c>
      <c r="J75" s="7">
        <f t="shared" si="5"/>
        <v>1.6017333333333332</v>
      </c>
    </row>
    <row r="76" spans="1:10" x14ac:dyDescent="0.75">
      <c r="A76" t="s">
        <v>133</v>
      </c>
      <c r="B76" t="s">
        <v>54</v>
      </c>
      <c r="C76" s="1">
        <v>1000</v>
      </c>
      <c r="D76" s="1">
        <v>1181.1099999999999</v>
      </c>
      <c r="E76" s="1">
        <v>-181.11</v>
      </c>
      <c r="J76" s="7">
        <f t="shared" si="5"/>
        <v>1.1811099999999999</v>
      </c>
    </row>
    <row r="77" spans="1:10" x14ac:dyDescent="0.75">
      <c r="A77" t="s">
        <v>134</v>
      </c>
      <c r="B77" t="s">
        <v>135</v>
      </c>
      <c r="C77" s="1">
        <v>5500</v>
      </c>
      <c r="D77" s="1">
        <v>476.57</v>
      </c>
      <c r="E77" s="1">
        <v>5023.43</v>
      </c>
      <c r="J77" s="7">
        <f t="shared" si="5"/>
        <v>8.6649090909090912E-2</v>
      </c>
    </row>
    <row r="78" spans="1:10" x14ac:dyDescent="0.75">
      <c r="A78" t="s">
        <v>136</v>
      </c>
      <c r="B78" t="s">
        <v>137</v>
      </c>
      <c r="C78" s="1">
        <v>1000</v>
      </c>
      <c r="D78" s="1">
        <v>1455.42</v>
      </c>
      <c r="E78" s="1">
        <v>-455.42</v>
      </c>
      <c r="J78" s="7">
        <f t="shared" si="5"/>
        <v>1.4554200000000002</v>
      </c>
    </row>
    <row r="79" spans="1:10" x14ac:dyDescent="0.75">
      <c r="A79" t="s">
        <v>138</v>
      </c>
      <c r="B79" t="s">
        <v>139</v>
      </c>
      <c r="C79" s="1">
        <v>300</v>
      </c>
      <c r="D79" s="1">
        <v>269.37</v>
      </c>
      <c r="E79" s="1">
        <v>30.63</v>
      </c>
      <c r="J79" s="7">
        <f t="shared" si="5"/>
        <v>0.89790000000000003</v>
      </c>
    </row>
    <row r="80" spans="1:10" x14ac:dyDescent="0.75">
      <c r="A80" t="s">
        <v>140</v>
      </c>
      <c r="B80" t="s">
        <v>141</v>
      </c>
      <c r="C80" s="1">
        <v>75000</v>
      </c>
      <c r="D80" s="1">
        <v>73365.070000000007</v>
      </c>
      <c r="E80" s="1">
        <v>1634.93</v>
      </c>
      <c r="J80" s="7">
        <f t="shared" si="5"/>
        <v>0.97820093333333347</v>
      </c>
    </row>
    <row r="81" spans="1:10" x14ac:dyDescent="0.75">
      <c r="A81" t="s">
        <v>142</v>
      </c>
      <c r="B81" t="s">
        <v>143</v>
      </c>
      <c r="C81" s="1">
        <v>50</v>
      </c>
      <c r="D81" s="1">
        <v>0</v>
      </c>
      <c r="E81" s="1">
        <v>50</v>
      </c>
      <c r="J81" s="7">
        <f t="shared" si="5"/>
        <v>0</v>
      </c>
    </row>
    <row r="82" spans="1:10" x14ac:dyDescent="0.75">
      <c r="A82" t="s">
        <v>144</v>
      </c>
      <c r="B82" t="s">
        <v>145</v>
      </c>
      <c r="C82" s="1">
        <v>250</v>
      </c>
      <c r="D82" s="1">
        <v>230.94</v>
      </c>
      <c r="E82" s="1">
        <v>19.059999999999999</v>
      </c>
      <c r="J82" s="7">
        <f t="shared" si="5"/>
        <v>0.92376000000000003</v>
      </c>
    </row>
    <row r="83" spans="1:10" x14ac:dyDescent="0.75">
      <c r="A83" t="s">
        <v>146</v>
      </c>
      <c r="B83" t="s">
        <v>147</v>
      </c>
      <c r="C83" s="1">
        <v>500</v>
      </c>
      <c r="D83" s="1">
        <v>790</v>
      </c>
      <c r="E83" s="1">
        <v>-290</v>
      </c>
      <c r="J83" s="7">
        <f t="shared" si="5"/>
        <v>1.58</v>
      </c>
    </row>
    <row r="84" spans="1:10" x14ac:dyDescent="0.75">
      <c r="A84" t="s">
        <v>148</v>
      </c>
      <c r="B84" t="s">
        <v>149</v>
      </c>
      <c r="C84" s="1">
        <v>8000</v>
      </c>
      <c r="D84" s="1">
        <v>7712.18</v>
      </c>
      <c r="E84" s="1">
        <v>287.82</v>
      </c>
      <c r="J84" s="7">
        <f t="shared" si="5"/>
        <v>0.9640225</v>
      </c>
    </row>
    <row r="85" spans="1:10" x14ac:dyDescent="0.75">
      <c r="A85" t="s">
        <v>150</v>
      </c>
      <c r="B85" t="s">
        <v>151</v>
      </c>
      <c r="C85" s="1">
        <v>750</v>
      </c>
      <c r="D85" s="1">
        <v>724.58</v>
      </c>
      <c r="E85" s="1">
        <v>25.42</v>
      </c>
      <c r="J85" s="7">
        <f t="shared" si="5"/>
        <v>0.96610666666666667</v>
      </c>
    </row>
    <row r="86" spans="1:10" x14ac:dyDescent="0.75">
      <c r="A86" t="s">
        <v>152</v>
      </c>
      <c r="B86" t="s">
        <v>153</v>
      </c>
      <c r="C86" s="1">
        <v>9000</v>
      </c>
      <c r="D86" s="1">
        <v>8824.06</v>
      </c>
      <c r="E86" s="1">
        <v>175.94</v>
      </c>
      <c r="J86" s="7">
        <f t="shared" si="5"/>
        <v>0.98045111111111105</v>
      </c>
    </row>
    <row r="87" spans="1:10" x14ac:dyDescent="0.75">
      <c r="A87" t="s">
        <v>154</v>
      </c>
      <c r="B87" t="s">
        <v>155</v>
      </c>
      <c r="C87" s="1">
        <v>3000</v>
      </c>
      <c r="D87" s="1">
        <v>3056.89</v>
      </c>
      <c r="E87" s="1">
        <v>-56.89</v>
      </c>
      <c r="J87" s="7">
        <f t="shared" si="5"/>
        <v>1.0189633333333332</v>
      </c>
    </row>
    <row r="88" spans="1:10" x14ac:dyDescent="0.75">
      <c r="A88" t="s">
        <v>156</v>
      </c>
      <c r="B88" t="s">
        <v>157</v>
      </c>
      <c r="C88" s="1">
        <v>200</v>
      </c>
      <c r="D88" s="1">
        <v>0</v>
      </c>
      <c r="E88" s="1">
        <v>200</v>
      </c>
      <c r="J88" s="7">
        <f t="shared" si="5"/>
        <v>0</v>
      </c>
    </row>
    <row r="89" spans="1:10" x14ac:dyDescent="0.75">
      <c r="A89" t="s">
        <v>158</v>
      </c>
      <c r="B89" t="s">
        <v>159</v>
      </c>
      <c r="C89" s="1">
        <v>500</v>
      </c>
      <c r="D89" s="1">
        <v>424.78</v>
      </c>
      <c r="E89" s="1">
        <v>75.22</v>
      </c>
      <c r="J89" s="7">
        <f t="shared" si="5"/>
        <v>0.84955999999999998</v>
      </c>
    </row>
    <row r="90" spans="1:10" x14ac:dyDescent="0.75">
      <c r="A90" t="s">
        <v>160</v>
      </c>
      <c r="B90" t="s">
        <v>161</v>
      </c>
      <c r="C90" s="1">
        <v>3100</v>
      </c>
      <c r="D90" s="1">
        <v>2517.36</v>
      </c>
      <c r="E90" s="1">
        <v>582.64</v>
      </c>
      <c r="J90" s="7">
        <f t="shared" si="5"/>
        <v>0.81205161290322581</v>
      </c>
    </row>
    <row r="91" spans="1:10" x14ac:dyDescent="0.75">
      <c r="A91" t="s">
        <v>162</v>
      </c>
      <c r="B91" t="s">
        <v>163</v>
      </c>
      <c r="C91" s="1">
        <v>1200</v>
      </c>
      <c r="D91" s="1">
        <v>956.48</v>
      </c>
      <c r="E91" s="1">
        <v>243.52</v>
      </c>
      <c r="J91" s="7">
        <f t="shared" si="5"/>
        <v>0.7970666666666667</v>
      </c>
    </row>
    <row r="92" spans="1:10" x14ac:dyDescent="0.75">
      <c r="A92" t="s">
        <v>164</v>
      </c>
      <c r="B92" t="s">
        <v>165</v>
      </c>
      <c r="C92" s="1">
        <v>1700</v>
      </c>
      <c r="D92" s="1">
        <v>1603.75</v>
      </c>
      <c r="E92" s="1">
        <v>96.25</v>
      </c>
      <c r="J92" s="7">
        <f t="shared" si="5"/>
        <v>0.94338235294117645</v>
      </c>
    </row>
    <row r="93" spans="1:10" x14ac:dyDescent="0.75">
      <c r="A93" t="s">
        <v>166</v>
      </c>
      <c r="B93" t="s">
        <v>167</v>
      </c>
      <c r="C93" s="1">
        <v>2300</v>
      </c>
      <c r="D93" s="1">
        <v>2465</v>
      </c>
      <c r="E93" s="1">
        <v>-165</v>
      </c>
      <c r="F93" s="5">
        <f>SUM(C40:C94)</f>
        <v>345287.5</v>
      </c>
      <c r="G93" s="5">
        <f t="shared" ref="G93:H93" si="6">SUM(D40:D94)</f>
        <v>346830.19000000006</v>
      </c>
      <c r="H93" s="5">
        <f t="shared" si="6"/>
        <v>-1542.6900000000005</v>
      </c>
      <c r="I93" s="7">
        <f t="shared" ref="I93:I135" si="7">G93/F93</f>
        <v>1.0044678420157118</v>
      </c>
      <c r="J93" s="7">
        <f t="shared" si="5"/>
        <v>1.0717391304347825</v>
      </c>
    </row>
    <row r="94" spans="1:10" x14ac:dyDescent="0.75">
      <c r="A94" t="s">
        <v>168</v>
      </c>
      <c r="B94" t="s">
        <v>169</v>
      </c>
      <c r="C94" s="1">
        <v>1925</v>
      </c>
      <c r="D94" s="1">
        <v>750</v>
      </c>
      <c r="E94" s="1">
        <v>1175</v>
      </c>
      <c r="J94" s="7">
        <f t="shared" si="5"/>
        <v>0.38961038961038963</v>
      </c>
    </row>
    <row r="95" spans="1:10" x14ac:dyDescent="0.75">
      <c r="A95" t="s">
        <v>170</v>
      </c>
      <c r="B95" t="s">
        <v>171</v>
      </c>
      <c r="C95" s="1">
        <v>149000</v>
      </c>
      <c r="D95" s="1">
        <v>154937.35</v>
      </c>
      <c r="E95" s="1">
        <v>-5937.35</v>
      </c>
      <c r="J95" s="7">
        <f t="shared" si="5"/>
        <v>1.0398479865771812</v>
      </c>
    </row>
    <row r="96" spans="1:10" x14ac:dyDescent="0.75">
      <c r="A96" t="s">
        <v>172</v>
      </c>
      <c r="B96" t="s">
        <v>173</v>
      </c>
      <c r="C96" s="1">
        <v>3000</v>
      </c>
      <c r="D96" s="1">
        <v>3048</v>
      </c>
      <c r="E96" s="1">
        <v>-48</v>
      </c>
      <c r="J96" s="7">
        <f t="shared" si="5"/>
        <v>1.016</v>
      </c>
    </row>
    <row r="97" spans="1:10" x14ac:dyDescent="0.75">
      <c r="A97" t="s">
        <v>174</v>
      </c>
      <c r="B97" t="s">
        <v>175</v>
      </c>
      <c r="C97" s="1">
        <v>250</v>
      </c>
      <c r="D97" s="1">
        <v>509.34</v>
      </c>
      <c r="E97" s="1">
        <v>-259.33999999999997</v>
      </c>
      <c r="F97" s="3">
        <f>SUM(C95:C99)</f>
        <v>152790</v>
      </c>
      <c r="G97" s="3">
        <f t="shared" ref="G97:H97" si="8">SUM(D95:D99)</f>
        <v>158726.04</v>
      </c>
      <c r="H97" s="3">
        <f t="shared" si="8"/>
        <v>-5936.0400000000009</v>
      </c>
      <c r="I97" s="8">
        <f>G97/F97</f>
        <v>1.0388509719222463</v>
      </c>
      <c r="J97" s="7">
        <f t="shared" si="5"/>
        <v>2.0373600000000001</v>
      </c>
    </row>
    <row r="98" spans="1:10" x14ac:dyDescent="0.75">
      <c r="A98" t="s">
        <v>176</v>
      </c>
      <c r="B98" t="s">
        <v>177</v>
      </c>
      <c r="C98" s="1">
        <v>540</v>
      </c>
      <c r="D98" s="1">
        <v>0</v>
      </c>
      <c r="E98" s="1">
        <v>540</v>
      </c>
      <c r="J98" s="7">
        <f t="shared" si="5"/>
        <v>0</v>
      </c>
    </row>
    <row r="99" spans="1:10" x14ac:dyDescent="0.75">
      <c r="A99" t="s">
        <v>1026</v>
      </c>
      <c r="B99" t="s">
        <v>1027</v>
      </c>
      <c r="C99" s="1">
        <v>0</v>
      </c>
      <c r="D99" s="1">
        <v>231.35</v>
      </c>
      <c r="E99" s="1">
        <v>-231.35</v>
      </c>
      <c r="J99" s="7">
        <v>2.3134999999999999</v>
      </c>
    </row>
    <row r="100" spans="1:10" x14ac:dyDescent="0.75">
      <c r="A100" t="s">
        <v>178</v>
      </c>
      <c r="B100" t="s">
        <v>179</v>
      </c>
      <c r="C100" s="1">
        <v>103350</v>
      </c>
      <c r="D100" s="1">
        <v>110018.04</v>
      </c>
      <c r="E100" s="1">
        <v>-6668.04</v>
      </c>
      <c r="J100" s="7">
        <f t="shared" si="5"/>
        <v>1.0645190130624091</v>
      </c>
    </row>
    <row r="101" spans="1:10" x14ac:dyDescent="0.75">
      <c r="A101" t="s">
        <v>180</v>
      </c>
      <c r="B101" t="s">
        <v>181</v>
      </c>
      <c r="C101" s="1">
        <v>892500</v>
      </c>
      <c r="D101" s="1">
        <v>846166.79</v>
      </c>
      <c r="E101" s="1">
        <v>46333.21</v>
      </c>
      <c r="J101" s="7">
        <f t="shared" si="5"/>
        <v>0.94808603921568635</v>
      </c>
    </row>
    <row r="102" spans="1:10" x14ac:dyDescent="0.75">
      <c r="A102" t="s">
        <v>182</v>
      </c>
      <c r="B102" t="s">
        <v>183</v>
      </c>
      <c r="C102" s="1">
        <v>77072.800000000003</v>
      </c>
      <c r="D102" s="1">
        <v>119396.42</v>
      </c>
      <c r="E102" s="1">
        <v>-42323.62</v>
      </c>
      <c r="J102" s="7">
        <f t="shared" si="5"/>
        <v>1.5491382173737038</v>
      </c>
    </row>
    <row r="103" spans="1:10" x14ac:dyDescent="0.75">
      <c r="A103" t="s">
        <v>184</v>
      </c>
      <c r="B103" t="s">
        <v>185</v>
      </c>
      <c r="C103" s="1">
        <v>97240</v>
      </c>
      <c r="D103" s="1">
        <v>93500</v>
      </c>
      <c r="E103" s="1">
        <v>3740</v>
      </c>
      <c r="J103" s="7">
        <f t="shared" si="5"/>
        <v>0.96153846153846156</v>
      </c>
    </row>
    <row r="104" spans="1:10" x14ac:dyDescent="0.75">
      <c r="A104" t="s">
        <v>186</v>
      </c>
      <c r="B104" t="s">
        <v>187</v>
      </c>
      <c r="C104" s="1">
        <v>5006.42</v>
      </c>
      <c r="D104" s="1">
        <v>5006.42</v>
      </c>
      <c r="E104" s="1">
        <v>0</v>
      </c>
      <c r="J104" s="7">
        <f t="shared" si="5"/>
        <v>1</v>
      </c>
    </row>
    <row r="105" spans="1:10" x14ac:dyDescent="0.75">
      <c r="A105" t="s">
        <v>188</v>
      </c>
      <c r="B105" t="s">
        <v>189</v>
      </c>
      <c r="C105" s="1">
        <v>6090</v>
      </c>
      <c r="D105" s="1">
        <v>5632.64</v>
      </c>
      <c r="E105" s="1">
        <v>457.36</v>
      </c>
      <c r="J105" s="7">
        <f t="shared" si="5"/>
        <v>0.92489983579638757</v>
      </c>
    </row>
    <row r="106" spans="1:10" x14ac:dyDescent="0.75">
      <c r="A106" t="s">
        <v>190</v>
      </c>
      <c r="B106" t="s">
        <v>191</v>
      </c>
      <c r="C106" s="1">
        <v>34680</v>
      </c>
      <c r="D106" s="1">
        <v>34673.599999999999</v>
      </c>
      <c r="E106" s="1">
        <v>6.4</v>
      </c>
      <c r="J106" s="7">
        <f t="shared" si="5"/>
        <v>0.99981545559400231</v>
      </c>
    </row>
    <row r="107" spans="1:10" x14ac:dyDescent="0.75">
      <c r="A107" t="s">
        <v>192</v>
      </c>
      <c r="B107" t="s">
        <v>30</v>
      </c>
      <c r="C107" s="1">
        <v>10000</v>
      </c>
      <c r="D107" s="1">
        <v>13710.95</v>
      </c>
      <c r="E107" s="1">
        <v>-3710.95</v>
      </c>
      <c r="J107" s="7">
        <f t="shared" si="5"/>
        <v>1.3710950000000002</v>
      </c>
    </row>
    <row r="108" spans="1:10" x14ac:dyDescent="0.75">
      <c r="A108" t="s">
        <v>193</v>
      </c>
      <c r="B108" t="s">
        <v>194</v>
      </c>
      <c r="C108" s="1">
        <v>10000</v>
      </c>
      <c r="D108" s="1">
        <v>7483.28</v>
      </c>
      <c r="E108" s="1">
        <v>2516.7199999999998</v>
      </c>
      <c r="J108" s="7">
        <f t="shared" si="5"/>
        <v>0.74832799999999999</v>
      </c>
    </row>
    <row r="109" spans="1:10" x14ac:dyDescent="0.75">
      <c r="A109" t="s">
        <v>195</v>
      </c>
      <c r="B109" t="s">
        <v>196</v>
      </c>
      <c r="C109" s="1">
        <v>600</v>
      </c>
      <c r="D109" s="1">
        <v>0</v>
      </c>
      <c r="E109" s="1">
        <v>600</v>
      </c>
      <c r="J109" s="7">
        <f t="shared" si="5"/>
        <v>0</v>
      </c>
    </row>
    <row r="110" spans="1:10" x14ac:dyDescent="0.75">
      <c r="A110" t="s">
        <v>197</v>
      </c>
      <c r="B110" t="s">
        <v>198</v>
      </c>
      <c r="C110" s="1">
        <v>73816.210000000006</v>
      </c>
      <c r="D110" s="1">
        <v>68727.06</v>
      </c>
      <c r="E110" s="1">
        <v>5089.1499999999996</v>
      </c>
      <c r="J110" s="7">
        <f t="shared" si="5"/>
        <v>0.93105647120056678</v>
      </c>
    </row>
    <row r="111" spans="1:10" x14ac:dyDescent="0.75">
      <c r="A111" t="s">
        <v>199</v>
      </c>
      <c r="B111" t="s">
        <v>200</v>
      </c>
      <c r="C111" s="1">
        <v>3000</v>
      </c>
      <c r="D111" s="1">
        <v>1924.88</v>
      </c>
      <c r="E111" s="1">
        <v>1075.1199999999999</v>
      </c>
      <c r="J111" s="7">
        <f t="shared" si="5"/>
        <v>0.64162666666666668</v>
      </c>
    </row>
    <row r="112" spans="1:10" x14ac:dyDescent="0.75">
      <c r="A112" t="s">
        <v>201</v>
      </c>
      <c r="B112" t="s">
        <v>202</v>
      </c>
      <c r="C112" s="1">
        <v>500</v>
      </c>
      <c r="D112" s="1">
        <v>83</v>
      </c>
      <c r="E112" s="1">
        <v>417</v>
      </c>
      <c r="J112" s="7">
        <f t="shared" si="5"/>
        <v>0.16600000000000001</v>
      </c>
    </row>
    <row r="113" spans="1:10" x14ac:dyDescent="0.75">
      <c r="A113" t="s">
        <v>203</v>
      </c>
      <c r="B113" t="s">
        <v>204</v>
      </c>
      <c r="C113" s="1">
        <v>2000</v>
      </c>
      <c r="D113" s="1">
        <v>1570.71</v>
      </c>
      <c r="E113" s="1">
        <v>429.29</v>
      </c>
      <c r="J113" s="7">
        <f t="shared" si="5"/>
        <v>0.78535500000000003</v>
      </c>
    </row>
    <row r="114" spans="1:10" x14ac:dyDescent="0.75">
      <c r="A114" t="s">
        <v>205</v>
      </c>
      <c r="B114" t="s">
        <v>206</v>
      </c>
      <c r="C114" s="1">
        <v>750</v>
      </c>
      <c r="D114" s="1">
        <v>0</v>
      </c>
      <c r="E114" s="1">
        <v>750</v>
      </c>
      <c r="J114" s="7">
        <f t="shared" si="5"/>
        <v>0</v>
      </c>
    </row>
    <row r="115" spans="1:10" x14ac:dyDescent="0.75">
      <c r="A115" t="s">
        <v>207</v>
      </c>
      <c r="B115" t="s">
        <v>208</v>
      </c>
      <c r="C115" s="1">
        <v>1250</v>
      </c>
      <c r="D115" s="1">
        <v>1148.82</v>
      </c>
      <c r="E115" s="1">
        <v>101.18</v>
      </c>
      <c r="J115" s="7">
        <f t="shared" si="5"/>
        <v>0.91905599999999998</v>
      </c>
    </row>
    <row r="116" spans="1:10" x14ac:dyDescent="0.75">
      <c r="A116" t="s">
        <v>209</v>
      </c>
      <c r="B116" t="s">
        <v>210</v>
      </c>
      <c r="C116" s="1">
        <v>10000</v>
      </c>
      <c r="D116" s="1">
        <v>35189.279999999999</v>
      </c>
      <c r="E116" s="1">
        <v>-25189.279999999999</v>
      </c>
      <c r="J116" s="7">
        <f t="shared" si="5"/>
        <v>3.5189279999999998</v>
      </c>
    </row>
    <row r="117" spans="1:10" x14ac:dyDescent="0.75">
      <c r="A117" t="s">
        <v>211</v>
      </c>
      <c r="B117" t="s">
        <v>212</v>
      </c>
      <c r="C117" s="1">
        <v>5400</v>
      </c>
      <c r="D117" s="1">
        <v>3900</v>
      </c>
      <c r="E117" s="1">
        <v>1500</v>
      </c>
      <c r="J117" s="7">
        <f t="shared" si="5"/>
        <v>0.72222222222222221</v>
      </c>
    </row>
    <row r="118" spans="1:10" x14ac:dyDescent="0.75">
      <c r="A118" t="s">
        <v>213</v>
      </c>
      <c r="B118" t="s">
        <v>214</v>
      </c>
      <c r="C118" s="1">
        <v>35000</v>
      </c>
      <c r="D118" s="1">
        <v>27587.73</v>
      </c>
      <c r="E118" s="1">
        <v>7412.27</v>
      </c>
      <c r="J118" s="7">
        <f t="shared" si="5"/>
        <v>0.78822085714285717</v>
      </c>
    </row>
    <row r="119" spans="1:10" x14ac:dyDescent="0.75">
      <c r="A119" t="s">
        <v>215</v>
      </c>
      <c r="B119" t="s">
        <v>216</v>
      </c>
      <c r="C119" s="1">
        <v>15000</v>
      </c>
      <c r="D119" s="1">
        <v>7907.45</v>
      </c>
      <c r="E119" s="1">
        <v>7092.55</v>
      </c>
      <c r="J119" s="7">
        <f t="shared" si="5"/>
        <v>0.52716333333333332</v>
      </c>
    </row>
    <row r="120" spans="1:10" x14ac:dyDescent="0.75">
      <c r="A120" t="s">
        <v>217</v>
      </c>
      <c r="B120" t="s">
        <v>218</v>
      </c>
      <c r="C120" s="1">
        <v>3000</v>
      </c>
      <c r="D120" s="1">
        <v>2900</v>
      </c>
      <c r="E120" s="1">
        <v>100</v>
      </c>
      <c r="J120" s="7">
        <f t="shared" si="5"/>
        <v>0.96666666666666667</v>
      </c>
    </row>
    <row r="121" spans="1:10" x14ac:dyDescent="0.75">
      <c r="A121" t="s">
        <v>219</v>
      </c>
      <c r="B121" t="s">
        <v>220</v>
      </c>
      <c r="C121" s="1">
        <v>9500</v>
      </c>
      <c r="D121" s="1">
        <v>9335.7999999999993</v>
      </c>
      <c r="E121" s="1">
        <v>164.2</v>
      </c>
      <c r="J121" s="7">
        <f t="shared" si="5"/>
        <v>0.9827157894736841</v>
      </c>
    </row>
    <row r="122" spans="1:10" x14ac:dyDescent="0.75">
      <c r="A122" t="s">
        <v>221</v>
      </c>
      <c r="B122" t="s">
        <v>54</v>
      </c>
      <c r="C122" s="1">
        <v>1000</v>
      </c>
      <c r="D122" s="1">
        <v>942.52</v>
      </c>
      <c r="E122" s="1">
        <v>57.48</v>
      </c>
      <c r="J122" s="7">
        <f t="shared" si="5"/>
        <v>0.94252000000000002</v>
      </c>
    </row>
    <row r="123" spans="1:10" x14ac:dyDescent="0.75">
      <c r="A123" t="s">
        <v>222</v>
      </c>
      <c r="B123" t="s">
        <v>223</v>
      </c>
      <c r="C123" s="1">
        <v>1500</v>
      </c>
      <c r="D123" s="1">
        <v>803.25</v>
      </c>
      <c r="E123" s="1">
        <v>696.75</v>
      </c>
      <c r="J123" s="7">
        <f t="shared" si="5"/>
        <v>0.53549999999999998</v>
      </c>
    </row>
    <row r="124" spans="1:10" x14ac:dyDescent="0.75">
      <c r="A124" t="s">
        <v>224</v>
      </c>
      <c r="B124" t="s">
        <v>60</v>
      </c>
      <c r="C124" s="1">
        <v>350</v>
      </c>
      <c r="D124" s="1">
        <v>112.18</v>
      </c>
      <c r="E124" s="1">
        <v>237.82</v>
      </c>
      <c r="J124" s="7">
        <f t="shared" si="5"/>
        <v>0.32051428571428575</v>
      </c>
    </row>
    <row r="125" spans="1:10" x14ac:dyDescent="0.75">
      <c r="A125" t="s">
        <v>225</v>
      </c>
      <c r="B125" t="s">
        <v>226</v>
      </c>
      <c r="C125" s="1">
        <v>300</v>
      </c>
      <c r="D125" s="1">
        <v>389.35</v>
      </c>
      <c r="E125" s="1">
        <v>-89.35</v>
      </c>
      <c r="J125" s="7">
        <f t="shared" si="5"/>
        <v>1.2978333333333334</v>
      </c>
    </row>
    <row r="126" spans="1:10" x14ac:dyDescent="0.75">
      <c r="A126" t="s">
        <v>227</v>
      </c>
      <c r="B126" t="s">
        <v>228</v>
      </c>
      <c r="C126" s="1">
        <v>500</v>
      </c>
      <c r="D126" s="1">
        <v>0</v>
      </c>
      <c r="E126" s="1">
        <v>500</v>
      </c>
      <c r="J126" s="7">
        <f t="shared" si="5"/>
        <v>0</v>
      </c>
    </row>
    <row r="127" spans="1:10" x14ac:dyDescent="0.75">
      <c r="A127" t="s">
        <v>229</v>
      </c>
      <c r="B127" t="s">
        <v>230</v>
      </c>
      <c r="C127" s="1">
        <v>16160</v>
      </c>
      <c r="D127" s="1">
        <v>14803.97</v>
      </c>
      <c r="E127" s="1">
        <v>1356.03</v>
      </c>
      <c r="J127" s="7">
        <f t="shared" si="5"/>
        <v>0.91608725247524747</v>
      </c>
    </row>
    <row r="128" spans="1:10" x14ac:dyDescent="0.75">
      <c r="A128" t="s">
        <v>231</v>
      </c>
      <c r="B128" t="s">
        <v>58</v>
      </c>
      <c r="C128" s="1">
        <v>4500</v>
      </c>
      <c r="D128" s="1">
        <v>6940.93</v>
      </c>
      <c r="E128" s="1">
        <v>-2440.9299999999998</v>
      </c>
      <c r="J128" s="7">
        <f t="shared" si="5"/>
        <v>1.5424288888888888</v>
      </c>
    </row>
    <row r="129" spans="1:10" x14ac:dyDescent="0.75">
      <c r="A129" t="s">
        <v>232</v>
      </c>
      <c r="B129" t="s">
        <v>99</v>
      </c>
      <c r="C129" s="1">
        <v>6000</v>
      </c>
      <c r="D129" s="1">
        <v>6104.43</v>
      </c>
      <c r="E129" s="1">
        <v>-104.43</v>
      </c>
      <c r="J129" s="7">
        <f t="shared" si="5"/>
        <v>1.0174050000000001</v>
      </c>
    </row>
    <row r="130" spans="1:10" x14ac:dyDescent="0.75">
      <c r="A130" t="s">
        <v>233</v>
      </c>
      <c r="B130" t="s">
        <v>234</v>
      </c>
      <c r="C130" s="1">
        <v>5000</v>
      </c>
      <c r="D130" s="1">
        <v>4715.4399999999996</v>
      </c>
      <c r="E130" s="1">
        <v>284.56</v>
      </c>
      <c r="J130" s="7">
        <f t="shared" si="5"/>
        <v>0.94308799999999993</v>
      </c>
    </row>
    <row r="131" spans="1:10" x14ac:dyDescent="0.75">
      <c r="A131" t="s">
        <v>235</v>
      </c>
      <c r="B131" t="s">
        <v>236</v>
      </c>
      <c r="C131" s="1">
        <v>5000</v>
      </c>
      <c r="D131" s="1">
        <v>4466.8500000000004</v>
      </c>
      <c r="E131" s="1">
        <v>533.15</v>
      </c>
      <c r="F131" s="1">
        <f>SUM(C100:C133)</f>
        <v>1444065.43</v>
      </c>
      <c r="G131" s="1">
        <f t="shared" ref="G131:H131" si="9">SUM(D100:D133)</f>
        <v>1442686.8199999998</v>
      </c>
      <c r="H131" s="1">
        <f t="shared" si="9"/>
        <v>1378.6099999999983</v>
      </c>
      <c r="I131" s="7">
        <f>G131/F131</f>
        <v>0.99904532719130312</v>
      </c>
      <c r="J131" s="7">
        <f t="shared" si="5"/>
        <v>0.89337000000000011</v>
      </c>
    </row>
    <row r="132" spans="1:10" x14ac:dyDescent="0.75">
      <c r="A132" t="s">
        <v>237</v>
      </c>
      <c r="B132" t="s">
        <v>238</v>
      </c>
      <c r="C132" s="1">
        <v>6000</v>
      </c>
      <c r="D132" s="1">
        <v>5948.59</v>
      </c>
      <c r="E132" s="1">
        <v>51.41</v>
      </c>
      <c r="J132" s="7">
        <f t="shared" si="5"/>
        <v>0.99143166666666671</v>
      </c>
    </row>
    <row r="133" spans="1:10" x14ac:dyDescent="0.75">
      <c r="A133" t="s">
        <v>239</v>
      </c>
      <c r="B133" t="s">
        <v>240</v>
      </c>
      <c r="C133" s="1">
        <v>2000</v>
      </c>
      <c r="D133" s="1">
        <v>1596.44</v>
      </c>
      <c r="E133" s="1">
        <v>403.56</v>
      </c>
      <c r="J133" s="7">
        <f t="shared" si="5"/>
        <v>0.79822000000000004</v>
      </c>
    </row>
    <row r="134" spans="1:10" x14ac:dyDescent="0.75">
      <c r="A134" t="s">
        <v>241</v>
      </c>
      <c r="B134" t="s">
        <v>242</v>
      </c>
      <c r="C134" s="1">
        <v>500</v>
      </c>
      <c r="D134" s="1">
        <v>63.97</v>
      </c>
      <c r="E134" s="1">
        <v>436.03</v>
      </c>
      <c r="J134" s="7">
        <f t="shared" si="5"/>
        <v>0.12794</v>
      </c>
    </row>
    <row r="135" spans="1:10" x14ac:dyDescent="0.75">
      <c r="A135" t="s">
        <v>243</v>
      </c>
      <c r="B135" t="s">
        <v>244</v>
      </c>
      <c r="C135" s="1">
        <v>1500</v>
      </c>
      <c r="D135" s="1">
        <v>1449.54</v>
      </c>
      <c r="E135" s="1">
        <v>50.46</v>
      </c>
      <c r="F135" s="5">
        <f>SUM(C134:C137)</f>
        <v>3675</v>
      </c>
      <c r="G135" s="5">
        <f t="shared" ref="G135:H135" si="10">SUM(D134:D137)</f>
        <v>1643.95</v>
      </c>
      <c r="H135" s="5">
        <f t="shared" si="10"/>
        <v>2031.05</v>
      </c>
      <c r="I135" s="7">
        <f t="shared" si="7"/>
        <v>0.44733333333333336</v>
      </c>
      <c r="J135" s="7">
        <f t="shared" ref="J135:J198" si="11">D135/C135</f>
        <v>0.96636</v>
      </c>
    </row>
    <row r="136" spans="1:10" x14ac:dyDescent="0.75">
      <c r="A136" t="s">
        <v>245</v>
      </c>
      <c r="B136" t="s">
        <v>246</v>
      </c>
      <c r="C136" s="1">
        <v>1250</v>
      </c>
      <c r="D136" s="1">
        <v>0</v>
      </c>
      <c r="E136" s="1">
        <v>1250</v>
      </c>
      <c r="J136" s="7">
        <f t="shared" si="11"/>
        <v>0</v>
      </c>
    </row>
    <row r="137" spans="1:10" x14ac:dyDescent="0.75">
      <c r="A137" t="s">
        <v>247</v>
      </c>
      <c r="B137" t="s">
        <v>248</v>
      </c>
      <c r="C137" s="1">
        <v>425</v>
      </c>
      <c r="D137" s="1">
        <v>130.44</v>
      </c>
      <c r="E137" s="1">
        <v>294.56</v>
      </c>
      <c r="J137" s="7">
        <f t="shared" si="11"/>
        <v>0.30691764705882352</v>
      </c>
    </row>
    <row r="138" spans="1:10" x14ac:dyDescent="0.75">
      <c r="A138" t="s">
        <v>249</v>
      </c>
      <c r="B138" t="s">
        <v>250</v>
      </c>
      <c r="C138" s="1">
        <v>17500</v>
      </c>
      <c r="D138" s="1">
        <v>17283.34</v>
      </c>
      <c r="E138" s="1">
        <v>216.66</v>
      </c>
      <c r="J138" s="7">
        <f t="shared" si="11"/>
        <v>0.98761942857142859</v>
      </c>
    </row>
    <row r="139" spans="1:10" x14ac:dyDescent="0.75">
      <c r="A139" t="s">
        <v>251</v>
      </c>
      <c r="B139" t="s">
        <v>252</v>
      </c>
      <c r="C139" s="1">
        <v>1000</v>
      </c>
      <c r="D139" s="1">
        <v>0</v>
      </c>
      <c r="E139" s="1">
        <v>1000</v>
      </c>
      <c r="J139" s="7">
        <f t="shared" si="11"/>
        <v>0</v>
      </c>
    </row>
    <row r="140" spans="1:10" x14ac:dyDescent="0.75">
      <c r="A140" t="s">
        <v>253</v>
      </c>
      <c r="B140" t="s">
        <v>254</v>
      </c>
      <c r="C140" s="1">
        <v>2500</v>
      </c>
      <c r="D140" s="1">
        <v>2511</v>
      </c>
      <c r="E140" s="1">
        <v>-11</v>
      </c>
      <c r="J140" s="7">
        <f t="shared" si="11"/>
        <v>1.0044</v>
      </c>
    </row>
    <row r="141" spans="1:10" x14ac:dyDescent="0.75">
      <c r="A141" t="s">
        <v>255</v>
      </c>
      <c r="B141" t="s">
        <v>256</v>
      </c>
      <c r="C141" s="1">
        <v>3000</v>
      </c>
      <c r="D141" s="1">
        <v>1569.17</v>
      </c>
      <c r="E141" s="1">
        <v>1430.83</v>
      </c>
      <c r="J141" s="7">
        <f t="shared" si="11"/>
        <v>0.52305666666666673</v>
      </c>
    </row>
    <row r="142" spans="1:10" x14ac:dyDescent="0.75">
      <c r="A142" t="s">
        <v>257</v>
      </c>
      <c r="B142" t="s">
        <v>258</v>
      </c>
      <c r="C142" s="1">
        <v>4000</v>
      </c>
      <c r="D142" s="1">
        <v>1621.52</v>
      </c>
      <c r="E142" s="1">
        <v>2378.48</v>
      </c>
      <c r="J142" s="7">
        <f t="shared" si="11"/>
        <v>0.40538000000000002</v>
      </c>
    </row>
    <row r="143" spans="1:10" x14ac:dyDescent="0.75">
      <c r="A143" t="s">
        <v>259</v>
      </c>
      <c r="B143" t="s">
        <v>260</v>
      </c>
      <c r="C143" s="1">
        <v>1500</v>
      </c>
      <c r="D143" s="1">
        <v>1354.17</v>
      </c>
      <c r="E143" s="1">
        <v>145.83000000000001</v>
      </c>
      <c r="J143" s="7">
        <f t="shared" si="11"/>
        <v>0.90278000000000003</v>
      </c>
    </row>
    <row r="144" spans="1:10" x14ac:dyDescent="0.75">
      <c r="A144" t="s">
        <v>261</v>
      </c>
      <c r="B144" t="s">
        <v>262</v>
      </c>
      <c r="C144" s="1">
        <v>300</v>
      </c>
      <c r="D144" s="1">
        <v>0</v>
      </c>
      <c r="E144" s="1">
        <v>300</v>
      </c>
      <c r="J144" s="7">
        <f t="shared" si="11"/>
        <v>0</v>
      </c>
    </row>
    <row r="145" spans="1:10" x14ac:dyDescent="0.75">
      <c r="A145" t="s">
        <v>263</v>
      </c>
      <c r="B145" t="s">
        <v>264</v>
      </c>
      <c r="C145" s="1">
        <v>5000</v>
      </c>
      <c r="D145" s="1">
        <v>4988.68</v>
      </c>
      <c r="E145" s="1">
        <v>11.32</v>
      </c>
      <c r="J145" s="7">
        <f t="shared" si="11"/>
        <v>0.99773600000000007</v>
      </c>
    </row>
    <row r="146" spans="1:10" x14ac:dyDescent="0.75">
      <c r="A146" t="s">
        <v>265</v>
      </c>
      <c r="B146" t="s">
        <v>76</v>
      </c>
      <c r="C146" s="1">
        <v>10000</v>
      </c>
      <c r="D146" s="1">
        <v>12244.32</v>
      </c>
      <c r="E146" s="1">
        <v>-2244.3200000000002</v>
      </c>
      <c r="J146" s="7">
        <f t="shared" si="11"/>
        <v>1.224432</v>
      </c>
    </row>
    <row r="147" spans="1:10" x14ac:dyDescent="0.75">
      <c r="A147" t="s">
        <v>266</v>
      </c>
      <c r="B147" t="s">
        <v>78</v>
      </c>
      <c r="C147" s="1">
        <v>750</v>
      </c>
      <c r="D147" s="1">
        <v>385.92</v>
      </c>
      <c r="E147" s="1">
        <v>364.08</v>
      </c>
      <c r="J147" s="7">
        <f t="shared" si="11"/>
        <v>0.51456000000000002</v>
      </c>
    </row>
    <row r="148" spans="1:10" x14ac:dyDescent="0.75">
      <c r="A148" t="s">
        <v>267</v>
      </c>
      <c r="B148" t="s">
        <v>268</v>
      </c>
      <c r="C148" s="1">
        <v>4000</v>
      </c>
      <c r="D148" s="1">
        <v>0</v>
      </c>
      <c r="E148" s="1">
        <v>4000</v>
      </c>
      <c r="J148" s="7">
        <f t="shared" si="11"/>
        <v>0</v>
      </c>
    </row>
    <row r="149" spans="1:10" x14ac:dyDescent="0.75">
      <c r="A149" t="s">
        <v>269</v>
      </c>
      <c r="B149" t="s">
        <v>270</v>
      </c>
      <c r="C149" s="1">
        <v>2500</v>
      </c>
      <c r="D149" s="1">
        <v>1293.93</v>
      </c>
      <c r="E149" s="1">
        <v>1206.07</v>
      </c>
      <c r="J149" s="7">
        <f t="shared" si="11"/>
        <v>0.51757200000000003</v>
      </c>
    </row>
    <row r="150" spans="1:10" x14ac:dyDescent="0.75">
      <c r="A150" t="s">
        <v>271</v>
      </c>
      <c r="B150" t="s">
        <v>272</v>
      </c>
      <c r="C150" s="1">
        <v>750</v>
      </c>
      <c r="D150" s="1">
        <v>1404.9</v>
      </c>
      <c r="E150" s="1">
        <v>-654.9</v>
      </c>
      <c r="J150" s="7">
        <f t="shared" si="11"/>
        <v>1.8732000000000002</v>
      </c>
    </row>
    <row r="151" spans="1:10" x14ac:dyDescent="0.75">
      <c r="A151" t="s">
        <v>273</v>
      </c>
      <c r="B151" t="s">
        <v>274</v>
      </c>
      <c r="C151" s="1">
        <v>21750</v>
      </c>
      <c r="D151" s="1">
        <v>21750</v>
      </c>
      <c r="E151" s="1">
        <v>0</v>
      </c>
      <c r="J151" s="7">
        <f t="shared" si="11"/>
        <v>1</v>
      </c>
    </row>
    <row r="152" spans="1:10" x14ac:dyDescent="0.75">
      <c r="A152" t="s">
        <v>275</v>
      </c>
      <c r="B152" t="s">
        <v>276</v>
      </c>
      <c r="C152" s="1">
        <v>500</v>
      </c>
      <c r="D152" s="1">
        <v>129.9</v>
      </c>
      <c r="E152" s="1">
        <v>370.1</v>
      </c>
      <c r="J152" s="7">
        <f t="shared" si="11"/>
        <v>0.25980000000000003</v>
      </c>
    </row>
    <row r="153" spans="1:10" x14ac:dyDescent="0.75">
      <c r="A153" t="s">
        <v>277</v>
      </c>
      <c r="B153" t="s">
        <v>278</v>
      </c>
      <c r="C153" s="1">
        <v>300</v>
      </c>
      <c r="D153" s="1">
        <v>0</v>
      </c>
      <c r="E153" s="1">
        <v>300</v>
      </c>
      <c r="J153" s="7">
        <f t="shared" si="11"/>
        <v>0</v>
      </c>
    </row>
    <row r="154" spans="1:10" x14ac:dyDescent="0.75">
      <c r="A154" t="s">
        <v>279</v>
      </c>
      <c r="B154" t="s">
        <v>280</v>
      </c>
      <c r="C154" s="1">
        <v>1000</v>
      </c>
      <c r="D154" s="1">
        <v>640</v>
      </c>
      <c r="E154" s="1">
        <v>360</v>
      </c>
      <c r="J154" s="7">
        <f t="shared" si="11"/>
        <v>0.64</v>
      </c>
    </row>
    <row r="155" spans="1:10" x14ac:dyDescent="0.75">
      <c r="A155" t="s">
        <v>281</v>
      </c>
      <c r="B155" t="s">
        <v>282</v>
      </c>
      <c r="C155" s="1">
        <v>800</v>
      </c>
      <c r="D155" s="1">
        <v>782.51</v>
      </c>
      <c r="E155" s="1">
        <v>17.489999999999998</v>
      </c>
      <c r="J155" s="7">
        <f t="shared" si="11"/>
        <v>0.97813749999999999</v>
      </c>
    </row>
    <row r="156" spans="1:10" x14ac:dyDescent="0.75">
      <c r="A156" t="s">
        <v>283</v>
      </c>
      <c r="B156" t="s">
        <v>216</v>
      </c>
      <c r="C156" s="1">
        <v>20000</v>
      </c>
      <c r="D156" s="1">
        <v>5476.91</v>
      </c>
      <c r="E156" s="1">
        <v>14523.09</v>
      </c>
      <c r="J156" s="7">
        <f t="shared" si="11"/>
        <v>0.27384550000000002</v>
      </c>
    </row>
    <row r="157" spans="1:10" x14ac:dyDescent="0.75">
      <c r="A157" t="s">
        <v>284</v>
      </c>
      <c r="B157" t="s">
        <v>285</v>
      </c>
      <c r="C157" s="1">
        <v>2000</v>
      </c>
      <c r="D157" s="1">
        <v>1369.22</v>
      </c>
      <c r="E157" s="1">
        <v>630.78</v>
      </c>
      <c r="J157" s="7">
        <f t="shared" si="11"/>
        <v>0.68461000000000005</v>
      </c>
    </row>
    <row r="158" spans="1:10" x14ac:dyDescent="0.75">
      <c r="A158" t="s">
        <v>286</v>
      </c>
      <c r="B158" t="s">
        <v>287</v>
      </c>
      <c r="C158" s="1">
        <v>5000</v>
      </c>
      <c r="D158" s="1">
        <v>2205.88</v>
      </c>
      <c r="E158" s="1">
        <v>2794.12</v>
      </c>
      <c r="J158" s="7">
        <f t="shared" si="11"/>
        <v>0.44117600000000001</v>
      </c>
    </row>
    <row r="159" spans="1:10" x14ac:dyDescent="0.75">
      <c r="A159" t="s">
        <v>288</v>
      </c>
      <c r="B159" t="s">
        <v>218</v>
      </c>
      <c r="C159" s="1">
        <v>3000</v>
      </c>
      <c r="D159" s="1">
        <v>0</v>
      </c>
      <c r="E159" s="1">
        <v>3000</v>
      </c>
      <c r="J159" s="7">
        <f t="shared" si="11"/>
        <v>0</v>
      </c>
    </row>
    <row r="160" spans="1:10" x14ac:dyDescent="0.75">
      <c r="A160" t="s">
        <v>289</v>
      </c>
      <c r="B160" t="s">
        <v>290</v>
      </c>
      <c r="C160" s="1">
        <v>1100</v>
      </c>
      <c r="D160" s="1">
        <v>1071.74</v>
      </c>
      <c r="E160" s="1">
        <v>28.26</v>
      </c>
      <c r="J160" s="7">
        <f t="shared" si="11"/>
        <v>0.9743090909090909</v>
      </c>
    </row>
    <row r="161" spans="1:10" x14ac:dyDescent="0.75">
      <c r="A161" t="s">
        <v>291</v>
      </c>
      <c r="B161" t="s">
        <v>292</v>
      </c>
      <c r="C161" s="1">
        <v>1500</v>
      </c>
      <c r="D161" s="1">
        <v>0</v>
      </c>
      <c r="E161" s="1">
        <v>1500</v>
      </c>
      <c r="J161" s="7">
        <f t="shared" si="11"/>
        <v>0</v>
      </c>
    </row>
    <row r="162" spans="1:10" x14ac:dyDescent="0.75">
      <c r="A162" t="s">
        <v>293</v>
      </c>
      <c r="B162" t="s">
        <v>294</v>
      </c>
      <c r="C162" s="1">
        <v>1000</v>
      </c>
      <c r="D162" s="1">
        <v>175.71</v>
      </c>
      <c r="E162" s="1">
        <v>824.29</v>
      </c>
      <c r="J162" s="7">
        <f t="shared" si="11"/>
        <v>0.17571000000000001</v>
      </c>
    </row>
    <row r="163" spans="1:10" x14ac:dyDescent="0.75">
      <c r="A163" t="s">
        <v>295</v>
      </c>
      <c r="B163" t="s">
        <v>296</v>
      </c>
      <c r="C163" s="1">
        <v>1000</v>
      </c>
      <c r="D163" s="1">
        <v>26.48</v>
      </c>
      <c r="E163" s="1">
        <v>973.52</v>
      </c>
      <c r="J163" s="7">
        <f t="shared" si="11"/>
        <v>2.648E-2</v>
      </c>
    </row>
    <row r="164" spans="1:10" x14ac:dyDescent="0.75">
      <c r="A164" t="s">
        <v>297</v>
      </c>
      <c r="B164" t="s">
        <v>298</v>
      </c>
      <c r="C164" s="1">
        <v>9000</v>
      </c>
      <c r="D164" s="1">
        <v>5670</v>
      </c>
      <c r="E164" s="1">
        <v>3330</v>
      </c>
      <c r="J164" s="7">
        <f t="shared" si="11"/>
        <v>0.63</v>
      </c>
    </row>
    <row r="165" spans="1:10" x14ac:dyDescent="0.75">
      <c r="A165" t="s">
        <v>299</v>
      </c>
      <c r="B165" t="s">
        <v>300</v>
      </c>
      <c r="C165" s="1">
        <v>4500</v>
      </c>
      <c r="D165" s="1">
        <v>1050</v>
      </c>
      <c r="E165" s="1">
        <v>3450</v>
      </c>
      <c r="J165" s="7">
        <f t="shared" si="11"/>
        <v>0.23333333333333334</v>
      </c>
    </row>
    <row r="166" spans="1:10" x14ac:dyDescent="0.75">
      <c r="A166" t="s">
        <v>301</v>
      </c>
      <c r="B166" t="s">
        <v>302</v>
      </c>
      <c r="C166" s="1">
        <v>4000</v>
      </c>
      <c r="D166" s="1">
        <v>3110.83</v>
      </c>
      <c r="E166" s="1">
        <v>889.17</v>
      </c>
      <c r="J166" s="7">
        <f t="shared" si="11"/>
        <v>0.7777075</v>
      </c>
    </row>
    <row r="167" spans="1:10" x14ac:dyDescent="0.75">
      <c r="A167" t="s">
        <v>303</v>
      </c>
      <c r="B167" t="s">
        <v>304</v>
      </c>
      <c r="C167" s="1">
        <v>3000</v>
      </c>
      <c r="D167" s="1">
        <v>0</v>
      </c>
      <c r="E167" s="1">
        <v>3000</v>
      </c>
      <c r="J167" s="7">
        <f t="shared" si="11"/>
        <v>0</v>
      </c>
    </row>
    <row r="168" spans="1:10" x14ac:dyDescent="0.75">
      <c r="A168" t="s">
        <v>305</v>
      </c>
      <c r="B168" t="s">
        <v>306</v>
      </c>
      <c r="C168" s="1">
        <v>4500</v>
      </c>
      <c r="D168" s="1">
        <v>3897</v>
      </c>
      <c r="E168" s="1">
        <v>603</v>
      </c>
      <c r="J168" s="7">
        <f t="shared" si="11"/>
        <v>0.86599999999999999</v>
      </c>
    </row>
    <row r="169" spans="1:10" x14ac:dyDescent="0.75">
      <c r="A169" t="s">
        <v>307</v>
      </c>
      <c r="B169" t="s">
        <v>308</v>
      </c>
      <c r="C169" s="1">
        <v>5000</v>
      </c>
      <c r="D169" s="1">
        <v>5000</v>
      </c>
      <c r="E169" s="1">
        <v>0</v>
      </c>
      <c r="J169" s="7">
        <f t="shared" si="11"/>
        <v>1</v>
      </c>
    </row>
    <row r="170" spans="1:10" x14ac:dyDescent="0.75">
      <c r="A170" t="s">
        <v>309</v>
      </c>
      <c r="B170" t="s">
        <v>310</v>
      </c>
      <c r="C170" s="1">
        <v>1500</v>
      </c>
      <c r="D170" s="1">
        <v>858</v>
      </c>
      <c r="E170" s="1">
        <v>642</v>
      </c>
      <c r="J170" s="7">
        <f t="shared" si="11"/>
        <v>0.57199999999999995</v>
      </c>
    </row>
    <row r="171" spans="1:10" x14ac:dyDescent="0.75">
      <c r="A171" t="s">
        <v>311</v>
      </c>
      <c r="B171" t="s">
        <v>54</v>
      </c>
      <c r="C171" s="1">
        <v>500</v>
      </c>
      <c r="D171" s="1">
        <v>403.84</v>
      </c>
      <c r="E171" s="1">
        <v>96.16</v>
      </c>
      <c r="J171" s="7">
        <f t="shared" si="11"/>
        <v>0.80767999999999995</v>
      </c>
    </row>
    <row r="172" spans="1:10" x14ac:dyDescent="0.75">
      <c r="A172" t="s">
        <v>312</v>
      </c>
      <c r="B172" t="s">
        <v>313</v>
      </c>
      <c r="C172" s="1">
        <v>500</v>
      </c>
      <c r="D172" s="1">
        <v>0</v>
      </c>
      <c r="E172" s="1">
        <v>500</v>
      </c>
      <c r="J172" s="7">
        <f t="shared" si="11"/>
        <v>0</v>
      </c>
    </row>
    <row r="173" spans="1:10" x14ac:dyDescent="0.75">
      <c r="A173" t="s">
        <v>314</v>
      </c>
      <c r="B173" t="s">
        <v>315</v>
      </c>
      <c r="C173" s="1">
        <v>2500</v>
      </c>
      <c r="D173" s="1">
        <v>0</v>
      </c>
      <c r="E173" s="1">
        <v>2500</v>
      </c>
      <c r="J173" s="7">
        <f t="shared" si="11"/>
        <v>0</v>
      </c>
    </row>
    <row r="174" spans="1:10" x14ac:dyDescent="0.75">
      <c r="A174" t="s">
        <v>316</v>
      </c>
      <c r="B174" t="s">
        <v>317</v>
      </c>
      <c r="C174" s="1">
        <v>4000</v>
      </c>
      <c r="D174" s="1">
        <v>2995.94</v>
      </c>
      <c r="E174" s="1">
        <v>1004.06</v>
      </c>
      <c r="F174" s="1">
        <f>SUM(C138:C177)</f>
        <v>154450</v>
      </c>
      <c r="G174" s="1">
        <f t="shared" ref="G174:H174" si="12">SUM(D138:D177)</f>
        <v>140015.82</v>
      </c>
      <c r="H174" s="1">
        <f t="shared" si="12"/>
        <v>14434.18</v>
      </c>
      <c r="I174" s="7">
        <f t="shared" ref="I174:I205" si="13">G174/F174</f>
        <v>0.90654464227905474</v>
      </c>
      <c r="J174" s="7">
        <f t="shared" si="11"/>
        <v>0.74898500000000001</v>
      </c>
    </row>
    <row r="175" spans="1:10" x14ac:dyDescent="0.75">
      <c r="A175" t="s">
        <v>318</v>
      </c>
      <c r="B175" t="s">
        <v>319</v>
      </c>
      <c r="C175" s="1">
        <v>2500</v>
      </c>
      <c r="D175" s="1">
        <v>1674.17</v>
      </c>
      <c r="E175" s="1">
        <v>825.83</v>
      </c>
      <c r="J175" s="7">
        <f t="shared" si="11"/>
        <v>0.66966800000000004</v>
      </c>
    </row>
    <row r="176" spans="1:10" x14ac:dyDescent="0.75">
      <c r="A176" t="s">
        <v>320</v>
      </c>
      <c r="B176" t="s">
        <v>321</v>
      </c>
      <c r="C176" s="1">
        <v>1200</v>
      </c>
      <c r="D176" s="1">
        <v>757.38</v>
      </c>
      <c r="E176" s="1">
        <v>442.62</v>
      </c>
      <c r="J176" s="7">
        <f t="shared" si="11"/>
        <v>0.63114999999999999</v>
      </c>
    </row>
    <row r="177" spans="1:10" x14ac:dyDescent="0.75">
      <c r="A177" t="s">
        <v>1033</v>
      </c>
      <c r="B177" t="s">
        <v>1036</v>
      </c>
      <c r="C177" s="1">
        <v>0</v>
      </c>
      <c r="D177" s="1">
        <v>36313.360000000001</v>
      </c>
      <c r="E177" s="1">
        <v>-36313.360000000001</v>
      </c>
      <c r="J177" s="7">
        <v>363.1336</v>
      </c>
    </row>
    <row r="178" spans="1:10" x14ac:dyDescent="0.75">
      <c r="A178" t="s">
        <v>322</v>
      </c>
      <c r="B178" t="s">
        <v>323</v>
      </c>
      <c r="C178" s="1">
        <v>13420</v>
      </c>
      <c r="D178" s="1">
        <v>13664.2</v>
      </c>
      <c r="E178" s="1">
        <v>-244.2</v>
      </c>
      <c r="J178" s="7">
        <f t="shared" si="11"/>
        <v>1.0181967213114755</v>
      </c>
    </row>
    <row r="179" spans="1:10" x14ac:dyDescent="0.75">
      <c r="A179" t="s">
        <v>324</v>
      </c>
      <c r="B179" t="s">
        <v>325</v>
      </c>
      <c r="C179" s="1">
        <v>50</v>
      </c>
      <c r="D179" s="1">
        <v>0</v>
      </c>
      <c r="E179" s="1">
        <v>50</v>
      </c>
      <c r="J179" s="7">
        <f t="shared" si="11"/>
        <v>0</v>
      </c>
    </row>
    <row r="180" spans="1:10" x14ac:dyDescent="0.75">
      <c r="A180" t="s">
        <v>326</v>
      </c>
      <c r="B180" t="s">
        <v>327</v>
      </c>
      <c r="C180" s="1">
        <v>350</v>
      </c>
      <c r="D180" s="1">
        <v>137</v>
      </c>
      <c r="E180" s="1">
        <v>213</v>
      </c>
      <c r="J180" s="7">
        <f t="shared" si="11"/>
        <v>0.3914285714285714</v>
      </c>
    </row>
    <row r="181" spans="1:10" x14ac:dyDescent="0.75">
      <c r="A181" t="s">
        <v>328</v>
      </c>
      <c r="B181" t="s">
        <v>214</v>
      </c>
      <c r="C181" s="1">
        <v>1500</v>
      </c>
      <c r="D181" s="1">
        <v>1118.5999999999999</v>
      </c>
      <c r="E181" s="1">
        <v>381.4</v>
      </c>
      <c r="J181" s="7">
        <f t="shared" si="11"/>
        <v>0.74573333333333325</v>
      </c>
    </row>
    <row r="182" spans="1:10" x14ac:dyDescent="0.75">
      <c r="A182" t="s">
        <v>329</v>
      </c>
      <c r="B182" t="s">
        <v>330</v>
      </c>
      <c r="C182" s="1">
        <v>650</v>
      </c>
      <c r="D182" s="1">
        <v>275</v>
      </c>
      <c r="E182" s="1">
        <v>375</v>
      </c>
      <c r="J182" s="7">
        <f t="shared" si="11"/>
        <v>0.42307692307692307</v>
      </c>
    </row>
    <row r="183" spans="1:10" x14ac:dyDescent="0.75">
      <c r="A183" t="s">
        <v>331</v>
      </c>
      <c r="B183" t="s">
        <v>332</v>
      </c>
      <c r="C183" s="1">
        <v>150</v>
      </c>
      <c r="D183" s="1">
        <v>109.99</v>
      </c>
      <c r="E183" s="1">
        <v>40.01</v>
      </c>
      <c r="F183" s="1">
        <f>SUM(C178:C185)</f>
        <v>16440</v>
      </c>
      <c r="G183" s="1">
        <f t="shared" ref="G183:H183" si="14">SUM(D178:D185)</f>
        <v>15455.980000000001</v>
      </c>
      <c r="H183" s="1">
        <f t="shared" si="14"/>
        <v>984.02</v>
      </c>
      <c r="I183" s="7">
        <f t="shared" si="13"/>
        <v>0.94014476885644782</v>
      </c>
      <c r="J183" s="7">
        <f t="shared" si="11"/>
        <v>0.73326666666666662</v>
      </c>
    </row>
    <row r="184" spans="1:10" x14ac:dyDescent="0.75">
      <c r="A184" t="s">
        <v>333</v>
      </c>
      <c r="B184" t="s">
        <v>334</v>
      </c>
      <c r="C184" s="1">
        <v>150</v>
      </c>
      <c r="D184" s="1">
        <v>71.2</v>
      </c>
      <c r="E184" s="1">
        <v>78.8</v>
      </c>
      <c r="J184" s="7">
        <f t="shared" si="11"/>
        <v>0.47466666666666668</v>
      </c>
    </row>
    <row r="185" spans="1:10" x14ac:dyDescent="0.75">
      <c r="A185" t="s">
        <v>335</v>
      </c>
      <c r="B185" t="s">
        <v>336</v>
      </c>
      <c r="C185" s="1">
        <v>170</v>
      </c>
      <c r="D185" s="1">
        <v>79.989999999999995</v>
      </c>
      <c r="E185" s="1">
        <v>90.01</v>
      </c>
      <c r="J185" s="7">
        <f t="shared" si="11"/>
        <v>0.47052941176470586</v>
      </c>
    </row>
    <row r="186" spans="1:10" x14ac:dyDescent="0.75">
      <c r="A186" t="s">
        <v>337</v>
      </c>
      <c r="B186" t="s">
        <v>338</v>
      </c>
      <c r="C186" s="1">
        <v>63000</v>
      </c>
      <c r="D186" s="1">
        <v>65540.87</v>
      </c>
      <c r="E186" s="1">
        <v>-2540.87</v>
      </c>
      <c r="J186" s="7">
        <f t="shared" si="11"/>
        <v>1.0403312698412697</v>
      </c>
    </row>
    <row r="187" spans="1:10" x14ac:dyDescent="0.75">
      <c r="A187" t="s">
        <v>1046</v>
      </c>
      <c r="B187" t="s">
        <v>1047</v>
      </c>
      <c r="C187" s="1">
        <v>0</v>
      </c>
      <c r="D187" s="1">
        <v>1211.54</v>
      </c>
      <c r="E187" s="1">
        <v>-1211.54</v>
      </c>
      <c r="J187" s="7">
        <v>12.115399999999999</v>
      </c>
    </row>
    <row r="188" spans="1:10" x14ac:dyDescent="0.75">
      <c r="A188" t="s">
        <v>1028</v>
      </c>
      <c r="B188" t="s">
        <v>1029</v>
      </c>
      <c r="C188" s="1">
        <v>0</v>
      </c>
      <c r="D188" s="1">
        <v>2673</v>
      </c>
      <c r="E188" s="1">
        <v>-2673</v>
      </c>
      <c r="J188" s="7">
        <v>26.73</v>
      </c>
    </row>
    <row r="189" spans="1:10" x14ac:dyDescent="0.75">
      <c r="A189" t="s">
        <v>339</v>
      </c>
      <c r="B189" t="s">
        <v>340</v>
      </c>
      <c r="C189" s="1">
        <v>7000</v>
      </c>
      <c r="D189" s="1">
        <v>5591.89</v>
      </c>
      <c r="E189" s="1">
        <v>1408.11</v>
      </c>
      <c r="J189" s="7">
        <f t="shared" si="11"/>
        <v>0.79884142857142859</v>
      </c>
    </row>
    <row r="190" spans="1:10" x14ac:dyDescent="0.75">
      <c r="A190" t="s">
        <v>341</v>
      </c>
      <c r="B190" t="s">
        <v>342</v>
      </c>
      <c r="C190" s="1">
        <v>1000</v>
      </c>
      <c r="D190" s="1">
        <v>0</v>
      </c>
      <c r="E190" s="1">
        <v>1000</v>
      </c>
      <c r="J190" s="7">
        <f t="shared" si="11"/>
        <v>0</v>
      </c>
    </row>
    <row r="191" spans="1:10" x14ac:dyDescent="0.75">
      <c r="A191" t="s">
        <v>343</v>
      </c>
      <c r="B191" t="s">
        <v>344</v>
      </c>
      <c r="C191" s="1">
        <v>200</v>
      </c>
      <c r="D191" s="1">
        <v>79.989999999999995</v>
      </c>
      <c r="E191" s="1">
        <v>120.01</v>
      </c>
      <c r="J191" s="7">
        <f t="shared" si="11"/>
        <v>0.39994999999999997</v>
      </c>
    </row>
    <row r="192" spans="1:10" x14ac:dyDescent="0.75">
      <c r="A192" t="s">
        <v>345</v>
      </c>
      <c r="B192" t="s">
        <v>346</v>
      </c>
      <c r="C192" s="1">
        <v>100</v>
      </c>
      <c r="D192" s="1">
        <v>0</v>
      </c>
      <c r="E192" s="1">
        <v>100</v>
      </c>
      <c r="J192" s="7">
        <f t="shared" si="11"/>
        <v>0</v>
      </c>
    </row>
    <row r="193" spans="1:10" x14ac:dyDescent="0.75">
      <c r="A193" t="s">
        <v>347</v>
      </c>
      <c r="B193" t="s">
        <v>111</v>
      </c>
      <c r="C193" s="1">
        <v>1600</v>
      </c>
      <c r="D193" s="1">
        <v>3015.28</v>
      </c>
      <c r="E193" s="1">
        <v>-1415.28</v>
      </c>
      <c r="J193" s="7">
        <f t="shared" si="11"/>
        <v>1.8845500000000002</v>
      </c>
    </row>
    <row r="194" spans="1:10" x14ac:dyDescent="0.75">
      <c r="A194" t="s">
        <v>348</v>
      </c>
      <c r="B194" t="s">
        <v>349</v>
      </c>
      <c r="C194" s="1">
        <v>1000</v>
      </c>
      <c r="D194" s="1">
        <v>1165.3</v>
      </c>
      <c r="E194" s="1">
        <v>-165.3</v>
      </c>
      <c r="J194" s="7">
        <f t="shared" si="11"/>
        <v>1.1653</v>
      </c>
    </row>
    <row r="195" spans="1:10" x14ac:dyDescent="0.75">
      <c r="A195" t="s">
        <v>350</v>
      </c>
      <c r="B195" t="s">
        <v>351</v>
      </c>
      <c r="C195" s="1">
        <v>500</v>
      </c>
      <c r="D195" s="1">
        <v>360.09</v>
      </c>
      <c r="E195" s="1">
        <v>139.91</v>
      </c>
      <c r="J195" s="7">
        <f t="shared" si="11"/>
        <v>0.72017999999999993</v>
      </c>
    </row>
    <row r="196" spans="1:10" x14ac:dyDescent="0.75">
      <c r="A196" t="s">
        <v>352</v>
      </c>
      <c r="B196" t="s">
        <v>353</v>
      </c>
      <c r="C196" s="1">
        <v>750</v>
      </c>
      <c r="D196" s="1">
        <v>1873.69</v>
      </c>
      <c r="E196" s="1">
        <v>-1123.69</v>
      </c>
      <c r="J196" s="7">
        <f t="shared" si="11"/>
        <v>2.4982533333333334</v>
      </c>
    </row>
    <row r="197" spans="1:10" x14ac:dyDescent="0.75">
      <c r="A197" t="s">
        <v>354</v>
      </c>
      <c r="B197" t="s">
        <v>54</v>
      </c>
      <c r="C197" s="1">
        <v>500</v>
      </c>
      <c r="D197" s="1">
        <v>204.27</v>
      </c>
      <c r="E197" s="1">
        <v>295.73</v>
      </c>
      <c r="J197" s="7">
        <f t="shared" si="11"/>
        <v>0.40854000000000001</v>
      </c>
    </row>
    <row r="198" spans="1:10" x14ac:dyDescent="0.75">
      <c r="A198" t="s">
        <v>355</v>
      </c>
      <c r="B198" t="s">
        <v>356</v>
      </c>
      <c r="C198" s="1">
        <v>100</v>
      </c>
      <c r="D198" s="1">
        <v>0</v>
      </c>
      <c r="E198" s="1">
        <v>100</v>
      </c>
      <c r="J198" s="7">
        <f t="shared" si="11"/>
        <v>0</v>
      </c>
    </row>
    <row r="199" spans="1:10" x14ac:dyDescent="0.75">
      <c r="A199" t="s">
        <v>357</v>
      </c>
      <c r="B199" t="s">
        <v>60</v>
      </c>
      <c r="C199" s="1">
        <v>600</v>
      </c>
      <c r="D199" s="1">
        <v>763.77</v>
      </c>
      <c r="E199" s="1">
        <v>-163.77000000000001</v>
      </c>
      <c r="J199" s="7">
        <f t="shared" ref="J199:J262" si="15">D199/C199</f>
        <v>1.27295</v>
      </c>
    </row>
    <row r="200" spans="1:10" x14ac:dyDescent="0.75">
      <c r="A200" t="s">
        <v>358</v>
      </c>
      <c r="B200" t="s">
        <v>359</v>
      </c>
      <c r="C200" s="1">
        <v>400</v>
      </c>
      <c r="D200" s="1">
        <v>227.57</v>
      </c>
      <c r="E200" s="1">
        <v>172.43</v>
      </c>
      <c r="J200" s="7">
        <f t="shared" si="15"/>
        <v>0.56892500000000001</v>
      </c>
    </row>
    <row r="201" spans="1:10" x14ac:dyDescent="0.75">
      <c r="A201" t="s">
        <v>360</v>
      </c>
      <c r="B201" t="s">
        <v>361</v>
      </c>
      <c r="C201" s="1">
        <v>2000</v>
      </c>
      <c r="D201" s="1">
        <v>1909</v>
      </c>
      <c r="E201" s="1">
        <v>91</v>
      </c>
      <c r="J201" s="7">
        <f t="shared" si="15"/>
        <v>0.95450000000000002</v>
      </c>
    </row>
    <row r="202" spans="1:10" x14ac:dyDescent="0.75">
      <c r="A202" t="s">
        <v>362</v>
      </c>
      <c r="B202" t="s">
        <v>363</v>
      </c>
      <c r="C202" s="1">
        <v>100</v>
      </c>
      <c r="D202" s="1">
        <v>0</v>
      </c>
      <c r="E202" s="1">
        <v>100</v>
      </c>
      <c r="J202" s="7">
        <f t="shared" si="15"/>
        <v>0</v>
      </c>
    </row>
    <row r="203" spans="1:10" x14ac:dyDescent="0.75">
      <c r="A203" t="s">
        <v>364</v>
      </c>
      <c r="B203" t="s">
        <v>365</v>
      </c>
      <c r="C203" s="1">
        <v>250</v>
      </c>
      <c r="D203" s="1">
        <v>89.54</v>
      </c>
      <c r="E203" s="1">
        <v>160.46</v>
      </c>
      <c r="J203" s="7">
        <f t="shared" si="15"/>
        <v>0.35816000000000003</v>
      </c>
    </row>
    <row r="204" spans="1:10" x14ac:dyDescent="0.75">
      <c r="A204" t="s">
        <v>366</v>
      </c>
      <c r="B204" t="s">
        <v>367</v>
      </c>
      <c r="C204" s="1">
        <v>500</v>
      </c>
      <c r="D204" s="1">
        <v>580</v>
      </c>
      <c r="E204" s="1">
        <v>-80</v>
      </c>
      <c r="F204" s="1">
        <f>SUM(C186:C205)</f>
        <v>82125</v>
      </c>
      <c r="G204" s="1">
        <f t="shared" ref="G204" si="16">SUM(D186:D205)</f>
        <v>87961.44</v>
      </c>
      <c r="H204" s="1">
        <f>SUM(E186:E205)</f>
        <v>-5836.4400000000005</v>
      </c>
      <c r="I204" s="7">
        <f>G204/F204</f>
        <v>1.0710677625570777</v>
      </c>
      <c r="J204" s="7">
        <f t="shared" si="15"/>
        <v>1.1599999999999999</v>
      </c>
    </row>
    <row r="205" spans="1:10" x14ac:dyDescent="0.75">
      <c r="A205" t="s">
        <v>368</v>
      </c>
      <c r="B205" t="s">
        <v>369</v>
      </c>
      <c r="C205" s="1">
        <v>2525</v>
      </c>
      <c r="D205" s="1">
        <v>2675.64</v>
      </c>
      <c r="E205" s="1">
        <v>-150.63999999999999</v>
      </c>
      <c r="F205" s="3">
        <f>C206</f>
        <v>4000</v>
      </c>
      <c r="G205" s="3">
        <f t="shared" ref="G205:H205" si="17">D206</f>
        <v>4068.18</v>
      </c>
      <c r="H205" s="3">
        <f t="shared" si="17"/>
        <v>-68.180000000000007</v>
      </c>
      <c r="I205" s="7">
        <f t="shared" si="13"/>
        <v>1.017045</v>
      </c>
      <c r="J205" s="7">
        <f t="shared" si="15"/>
        <v>1.0596594059405939</v>
      </c>
    </row>
    <row r="206" spans="1:10" x14ac:dyDescent="0.75">
      <c r="A206" t="s">
        <v>370</v>
      </c>
      <c r="B206" t="s">
        <v>371</v>
      </c>
      <c r="C206" s="1">
        <v>4000</v>
      </c>
      <c r="D206" s="1">
        <v>4068.18</v>
      </c>
      <c r="E206" s="1">
        <v>-68.180000000000007</v>
      </c>
      <c r="F206" s="1"/>
      <c r="G206" s="1"/>
      <c r="H206" s="1"/>
      <c r="I206" s="9"/>
      <c r="J206" s="7">
        <f t="shared" si="15"/>
        <v>1.017045</v>
      </c>
    </row>
    <row r="207" spans="1:10" x14ac:dyDescent="0.75">
      <c r="A207" t="s">
        <v>372</v>
      </c>
      <c r="B207" t="s">
        <v>373</v>
      </c>
      <c r="C207" s="1">
        <v>28740</v>
      </c>
      <c r="D207" s="1">
        <v>28389.68</v>
      </c>
      <c r="E207" s="1">
        <v>350.32</v>
      </c>
      <c r="F207" s="1"/>
      <c r="G207" s="1"/>
      <c r="H207" s="1"/>
      <c r="J207" s="7">
        <f t="shared" si="15"/>
        <v>0.98781071677105081</v>
      </c>
    </row>
    <row r="208" spans="1:10" x14ac:dyDescent="0.75">
      <c r="A208" t="s">
        <v>374</v>
      </c>
      <c r="B208" t="s">
        <v>375</v>
      </c>
      <c r="C208" s="1">
        <v>163440</v>
      </c>
      <c r="D208" s="1">
        <v>187271.97</v>
      </c>
      <c r="E208" s="1">
        <v>-23831.97</v>
      </c>
      <c r="F208" s="1"/>
      <c r="J208" s="7">
        <f t="shared" si="15"/>
        <v>1.1458147944199706</v>
      </c>
    </row>
    <row r="209" spans="1:10" x14ac:dyDescent="0.75">
      <c r="A209" t="s">
        <v>376</v>
      </c>
      <c r="B209" t="s">
        <v>377</v>
      </c>
      <c r="C209" s="1">
        <v>11340</v>
      </c>
      <c r="D209" s="1">
        <v>4335.74</v>
      </c>
      <c r="E209" s="1">
        <v>7004.26</v>
      </c>
      <c r="J209" s="7">
        <f t="shared" si="15"/>
        <v>0.38234038800705467</v>
      </c>
    </row>
    <row r="210" spans="1:10" x14ac:dyDescent="0.75">
      <c r="A210" t="s">
        <v>378</v>
      </c>
      <c r="B210" t="s">
        <v>30</v>
      </c>
      <c r="C210" s="1">
        <v>5500</v>
      </c>
      <c r="D210" s="1">
        <v>1411.85</v>
      </c>
      <c r="E210" s="1">
        <v>4088.15</v>
      </c>
      <c r="J210" s="7">
        <f t="shared" si="15"/>
        <v>0.25669999999999998</v>
      </c>
    </row>
    <row r="211" spans="1:10" x14ac:dyDescent="0.75">
      <c r="A211" t="s">
        <v>379</v>
      </c>
      <c r="B211" t="s">
        <v>187</v>
      </c>
      <c r="C211" s="1">
        <v>11910</v>
      </c>
      <c r="D211" s="1">
        <v>0</v>
      </c>
      <c r="E211" s="1">
        <v>11910</v>
      </c>
      <c r="J211" s="7">
        <f t="shared" si="15"/>
        <v>0</v>
      </c>
    </row>
    <row r="212" spans="1:10" x14ac:dyDescent="0.75">
      <c r="A212" t="s">
        <v>380</v>
      </c>
      <c r="B212" t="s">
        <v>381</v>
      </c>
      <c r="C212" s="1">
        <v>2250</v>
      </c>
      <c r="D212" s="1">
        <v>2641.24</v>
      </c>
      <c r="E212" s="1">
        <v>-391.24</v>
      </c>
      <c r="J212" s="7">
        <f t="shared" si="15"/>
        <v>1.1738844444444443</v>
      </c>
    </row>
    <row r="213" spans="1:10" x14ac:dyDescent="0.75">
      <c r="A213" t="s">
        <v>382</v>
      </c>
      <c r="B213" t="s">
        <v>383</v>
      </c>
      <c r="C213" s="1">
        <v>325</v>
      </c>
      <c r="D213" s="1">
        <v>330</v>
      </c>
      <c r="E213" s="1">
        <v>-5</v>
      </c>
      <c r="J213" s="7">
        <f t="shared" si="15"/>
        <v>1.0153846153846153</v>
      </c>
    </row>
    <row r="214" spans="1:10" x14ac:dyDescent="0.75">
      <c r="A214" t="s">
        <v>384</v>
      </c>
      <c r="B214" t="s">
        <v>385</v>
      </c>
      <c r="C214" s="1">
        <v>310853.74</v>
      </c>
      <c r="D214" s="1">
        <v>212218.23999999999</v>
      </c>
      <c r="E214" s="1">
        <v>98635.5</v>
      </c>
      <c r="J214" s="7">
        <f t="shared" si="15"/>
        <v>0.68269482619060651</v>
      </c>
    </row>
    <row r="215" spans="1:10" x14ac:dyDescent="0.75">
      <c r="A215" t="s">
        <v>386</v>
      </c>
      <c r="B215" t="s">
        <v>387</v>
      </c>
      <c r="C215" s="1">
        <v>200</v>
      </c>
      <c r="D215" s="1">
        <v>245</v>
      </c>
      <c r="E215" s="1">
        <v>-45</v>
      </c>
      <c r="J215" s="7">
        <f t="shared" si="15"/>
        <v>1.2250000000000001</v>
      </c>
    </row>
    <row r="216" spans="1:10" x14ac:dyDescent="0.75">
      <c r="A216" t="s">
        <v>388</v>
      </c>
      <c r="B216" t="s">
        <v>334</v>
      </c>
      <c r="C216" s="1">
        <v>650</v>
      </c>
      <c r="D216" s="1">
        <v>536.29</v>
      </c>
      <c r="E216" s="1">
        <v>113.71</v>
      </c>
      <c r="J216" s="7">
        <f t="shared" si="15"/>
        <v>0.8250615384615384</v>
      </c>
    </row>
    <row r="217" spans="1:10" x14ac:dyDescent="0.75">
      <c r="A217" t="s">
        <v>389</v>
      </c>
      <c r="B217" t="s">
        <v>390</v>
      </c>
      <c r="C217" s="1">
        <v>2500</v>
      </c>
      <c r="D217" s="1">
        <v>650</v>
      </c>
      <c r="E217" s="1">
        <v>1850</v>
      </c>
      <c r="J217" s="7">
        <f t="shared" si="15"/>
        <v>0.26</v>
      </c>
    </row>
    <row r="218" spans="1:10" x14ac:dyDescent="0.75">
      <c r="A218" t="s">
        <v>391</v>
      </c>
      <c r="B218" t="s">
        <v>392</v>
      </c>
      <c r="C218" s="1">
        <v>12000</v>
      </c>
      <c r="D218" s="1">
        <v>954.61</v>
      </c>
      <c r="E218" s="1">
        <v>11045.39</v>
      </c>
      <c r="J218" s="7">
        <f t="shared" si="15"/>
        <v>7.9550833333333335E-2</v>
      </c>
    </row>
    <row r="219" spans="1:10" x14ac:dyDescent="0.75">
      <c r="A219" t="s">
        <v>393</v>
      </c>
      <c r="B219" t="s">
        <v>155</v>
      </c>
      <c r="C219" s="1">
        <v>700</v>
      </c>
      <c r="D219" s="1">
        <v>637.70000000000005</v>
      </c>
      <c r="E219" s="1">
        <v>62.3</v>
      </c>
      <c r="J219" s="7">
        <f t="shared" si="15"/>
        <v>0.91100000000000003</v>
      </c>
    </row>
    <row r="220" spans="1:10" x14ac:dyDescent="0.75">
      <c r="A220" t="s">
        <v>394</v>
      </c>
      <c r="B220" t="s">
        <v>395</v>
      </c>
      <c r="C220" s="1">
        <v>300</v>
      </c>
      <c r="D220" s="1">
        <v>702.1</v>
      </c>
      <c r="E220" s="1">
        <v>-402.1</v>
      </c>
      <c r="J220" s="7">
        <f t="shared" si="15"/>
        <v>2.3403333333333336</v>
      </c>
    </row>
    <row r="221" spans="1:10" x14ac:dyDescent="0.75">
      <c r="A221" t="s">
        <v>396</v>
      </c>
      <c r="B221" t="s">
        <v>397</v>
      </c>
      <c r="C221" s="1">
        <v>8000</v>
      </c>
      <c r="D221" s="1">
        <v>9553.5</v>
      </c>
      <c r="E221" s="1">
        <v>-1553.5</v>
      </c>
      <c r="J221" s="7">
        <f t="shared" si="15"/>
        <v>1.1941875</v>
      </c>
    </row>
    <row r="222" spans="1:10" x14ac:dyDescent="0.75">
      <c r="A222" t="s">
        <v>398</v>
      </c>
      <c r="B222" t="s">
        <v>399</v>
      </c>
      <c r="C222" s="1">
        <v>50000</v>
      </c>
      <c r="D222" s="1">
        <v>13871.88</v>
      </c>
      <c r="E222" s="1">
        <v>36128.120000000003</v>
      </c>
      <c r="J222" s="7">
        <f t="shared" si="15"/>
        <v>0.27743760000000001</v>
      </c>
    </row>
    <row r="223" spans="1:10" x14ac:dyDescent="0.75">
      <c r="A223" t="s">
        <v>400</v>
      </c>
      <c r="B223" t="s">
        <v>401</v>
      </c>
      <c r="C223" s="1">
        <v>2850</v>
      </c>
      <c r="D223" s="1">
        <v>0</v>
      </c>
      <c r="E223" s="1">
        <v>2850</v>
      </c>
      <c r="J223" s="7">
        <f t="shared" si="15"/>
        <v>0</v>
      </c>
    </row>
    <row r="224" spans="1:10" x14ac:dyDescent="0.75">
      <c r="A224" t="s">
        <v>402</v>
      </c>
      <c r="B224" t="s">
        <v>403</v>
      </c>
      <c r="C224" s="1">
        <v>49000</v>
      </c>
      <c r="D224" s="1">
        <v>64464.86</v>
      </c>
      <c r="E224" s="1">
        <v>-15464.86</v>
      </c>
      <c r="J224" s="7">
        <f t="shared" si="15"/>
        <v>1.3156093877551021</v>
      </c>
    </row>
    <row r="225" spans="1:10" x14ac:dyDescent="0.75">
      <c r="A225" t="s">
        <v>404</v>
      </c>
      <c r="B225" t="s">
        <v>405</v>
      </c>
      <c r="C225" s="1">
        <v>5500</v>
      </c>
      <c r="D225" s="1">
        <v>4510.6400000000003</v>
      </c>
      <c r="E225" s="1">
        <v>989.36</v>
      </c>
      <c r="F225" s="5">
        <f>SUM(C207:C225)</f>
        <v>666058.74</v>
      </c>
      <c r="G225" s="5">
        <f t="shared" ref="G225:H225" si="18">SUM(D207:D225)</f>
        <v>532725.29999999993</v>
      </c>
      <c r="H225" s="5">
        <f t="shared" si="18"/>
        <v>133333.44</v>
      </c>
      <c r="I225" s="7">
        <f t="shared" ref="I225:I263" si="19">G225/F225</f>
        <v>0.79981729539349633</v>
      </c>
      <c r="J225" s="7">
        <f t="shared" si="15"/>
        <v>0.82011636363636364</v>
      </c>
    </row>
    <row r="226" spans="1:10" x14ac:dyDescent="0.75">
      <c r="A226" t="s">
        <v>406</v>
      </c>
      <c r="B226" t="s">
        <v>407</v>
      </c>
      <c r="C226" s="1">
        <v>2500</v>
      </c>
      <c r="D226" s="1">
        <v>2500</v>
      </c>
      <c r="E226" s="1">
        <v>0</v>
      </c>
      <c r="F226" s="1"/>
      <c r="G226" s="1"/>
      <c r="H226" s="1"/>
      <c r="J226" s="7">
        <f t="shared" si="15"/>
        <v>1</v>
      </c>
    </row>
    <row r="227" spans="1:10" x14ac:dyDescent="0.75">
      <c r="A227" t="s">
        <v>408</v>
      </c>
      <c r="B227" t="s">
        <v>409</v>
      </c>
      <c r="C227" s="1">
        <v>10000</v>
      </c>
      <c r="D227" s="1">
        <v>9466.5499999999993</v>
      </c>
      <c r="E227" s="1">
        <v>533.45000000000005</v>
      </c>
      <c r="F227" s="3">
        <f>SUM(C226:C227)</f>
        <v>12500</v>
      </c>
      <c r="G227" s="3">
        <f t="shared" ref="G227:H227" si="20">SUM(D226:D227)</f>
        <v>11966.55</v>
      </c>
      <c r="H227" s="3">
        <f t="shared" si="20"/>
        <v>533.45000000000005</v>
      </c>
      <c r="I227" s="7">
        <f t="shared" si="19"/>
        <v>0.95732399999999995</v>
      </c>
      <c r="J227" s="7">
        <f t="shared" si="15"/>
        <v>0.94665499999999991</v>
      </c>
    </row>
    <row r="228" spans="1:10" x14ac:dyDescent="0.75">
      <c r="A228" t="s">
        <v>949</v>
      </c>
      <c r="B228" t="s">
        <v>950</v>
      </c>
      <c r="C228" s="1">
        <v>0</v>
      </c>
      <c r="D228" s="1">
        <v>3743.5</v>
      </c>
      <c r="E228" s="1">
        <v>-3743.5</v>
      </c>
      <c r="J228" s="7">
        <v>37.435000000000002</v>
      </c>
    </row>
    <row r="229" spans="1:10" x14ac:dyDescent="0.75">
      <c r="A229" t="s">
        <v>410</v>
      </c>
      <c r="B229" t="s">
        <v>411</v>
      </c>
      <c r="C229" s="1">
        <v>30600</v>
      </c>
      <c r="D229" s="1">
        <v>28152.5</v>
      </c>
      <c r="E229" s="1">
        <v>2447.5</v>
      </c>
      <c r="J229" s="7">
        <f t="shared" si="15"/>
        <v>0.920016339869281</v>
      </c>
    </row>
    <row r="230" spans="1:10" x14ac:dyDescent="0.75">
      <c r="A230" t="s">
        <v>412</v>
      </c>
      <c r="B230" t="s">
        <v>413</v>
      </c>
      <c r="C230" s="1">
        <v>800</v>
      </c>
      <c r="D230" s="1">
        <v>731.13</v>
      </c>
      <c r="E230" s="1">
        <v>68.87</v>
      </c>
      <c r="J230" s="7">
        <f t="shared" si="15"/>
        <v>0.91391250000000002</v>
      </c>
    </row>
    <row r="231" spans="1:10" x14ac:dyDescent="0.75">
      <c r="A231" t="s">
        <v>414</v>
      </c>
      <c r="B231" t="s">
        <v>415</v>
      </c>
      <c r="C231" s="1">
        <v>6154.81</v>
      </c>
      <c r="D231" s="1">
        <v>0</v>
      </c>
      <c r="E231" s="1">
        <v>6154.81</v>
      </c>
      <c r="J231" s="7">
        <f t="shared" si="15"/>
        <v>0</v>
      </c>
    </row>
    <row r="232" spans="1:10" x14ac:dyDescent="0.75">
      <c r="A232" t="s">
        <v>416</v>
      </c>
      <c r="B232" t="s">
        <v>417</v>
      </c>
      <c r="C232" s="1">
        <v>18216.41</v>
      </c>
      <c r="D232" s="1">
        <v>18216.41</v>
      </c>
      <c r="E232" s="1">
        <v>0</v>
      </c>
      <c r="J232" s="7">
        <f t="shared" si="15"/>
        <v>1</v>
      </c>
    </row>
    <row r="233" spans="1:10" x14ac:dyDescent="0.75">
      <c r="A233" t="s">
        <v>418</v>
      </c>
      <c r="B233" t="s">
        <v>78</v>
      </c>
      <c r="C233" s="1">
        <v>2250</v>
      </c>
      <c r="D233" s="1">
        <v>1987.22</v>
      </c>
      <c r="E233" s="1">
        <v>262.77999999999997</v>
      </c>
      <c r="J233" s="7">
        <f t="shared" si="15"/>
        <v>0.88320888888888893</v>
      </c>
    </row>
    <row r="234" spans="1:10" x14ac:dyDescent="0.75">
      <c r="A234" t="s">
        <v>419</v>
      </c>
      <c r="B234" t="s">
        <v>420</v>
      </c>
      <c r="C234" s="1">
        <v>1000</v>
      </c>
      <c r="D234" s="1">
        <v>1418.09</v>
      </c>
      <c r="E234" s="1">
        <v>-418.09</v>
      </c>
      <c r="F234" s="5">
        <f>SUM(C228:C242)</f>
        <v>68761.009999999995</v>
      </c>
      <c r="G234" s="5">
        <f>SUM(D228:D242)</f>
        <v>65037.649999999994</v>
      </c>
      <c r="H234" s="5">
        <f>SUM(E228:E242)</f>
        <v>3723.3599999999992</v>
      </c>
      <c r="I234" s="7">
        <f t="shared" si="19"/>
        <v>0.94585070812659677</v>
      </c>
      <c r="J234" s="7">
        <f t="shared" si="15"/>
        <v>1.4180899999999999</v>
      </c>
    </row>
    <row r="235" spans="1:10" x14ac:dyDescent="0.75">
      <c r="A235" t="s">
        <v>421</v>
      </c>
      <c r="B235" t="s">
        <v>422</v>
      </c>
      <c r="C235" s="1">
        <v>1000</v>
      </c>
      <c r="D235" s="1">
        <v>578.67999999999995</v>
      </c>
      <c r="E235" s="1">
        <v>421.32</v>
      </c>
      <c r="J235" s="7">
        <f t="shared" si="15"/>
        <v>0.57867999999999997</v>
      </c>
    </row>
    <row r="236" spans="1:10" x14ac:dyDescent="0.75">
      <c r="A236" t="s">
        <v>423</v>
      </c>
      <c r="B236" t="s">
        <v>424</v>
      </c>
      <c r="C236" s="1">
        <v>1500</v>
      </c>
      <c r="D236" s="1">
        <v>2470.4299999999998</v>
      </c>
      <c r="E236" s="1">
        <v>-970.43</v>
      </c>
      <c r="J236" s="7">
        <f t="shared" si="15"/>
        <v>1.6469533333333333</v>
      </c>
    </row>
    <row r="237" spans="1:10" x14ac:dyDescent="0.75">
      <c r="A237" t="s">
        <v>425</v>
      </c>
      <c r="B237" t="s">
        <v>426</v>
      </c>
      <c r="C237" s="1">
        <v>750</v>
      </c>
      <c r="D237" s="1">
        <v>606.99</v>
      </c>
      <c r="E237" s="1">
        <v>143.01</v>
      </c>
      <c r="J237" s="7">
        <f t="shared" si="15"/>
        <v>0.80932000000000004</v>
      </c>
    </row>
    <row r="238" spans="1:10" x14ac:dyDescent="0.75">
      <c r="A238" t="s">
        <v>427</v>
      </c>
      <c r="B238" t="s">
        <v>428</v>
      </c>
      <c r="C238" s="1">
        <v>2600</v>
      </c>
      <c r="D238" s="1">
        <v>2600</v>
      </c>
      <c r="E238" s="1">
        <v>0</v>
      </c>
      <c r="J238" s="7">
        <f t="shared" si="15"/>
        <v>1</v>
      </c>
    </row>
    <row r="239" spans="1:10" x14ac:dyDescent="0.75">
      <c r="A239" t="s">
        <v>429</v>
      </c>
      <c r="B239" t="s">
        <v>430</v>
      </c>
      <c r="C239" s="1">
        <v>2500</v>
      </c>
      <c r="D239" s="1">
        <v>3273.59</v>
      </c>
      <c r="E239" s="1">
        <v>-773.59</v>
      </c>
      <c r="J239" s="7">
        <f t="shared" si="15"/>
        <v>1.309436</v>
      </c>
    </row>
    <row r="240" spans="1:10" x14ac:dyDescent="0.75">
      <c r="A240" t="s">
        <v>431</v>
      </c>
      <c r="B240" t="s">
        <v>432</v>
      </c>
      <c r="C240" s="1">
        <v>300</v>
      </c>
      <c r="D240" s="1">
        <v>284.38</v>
      </c>
      <c r="E240" s="1">
        <v>15.62</v>
      </c>
      <c r="J240" s="7">
        <f t="shared" si="15"/>
        <v>0.94793333333333329</v>
      </c>
    </row>
    <row r="241" spans="1:10" x14ac:dyDescent="0.75">
      <c r="A241" t="s">
        <v>433</v>
      </c>
      <c r="B241" t="s">
        <v>434</v>
      </c>
      <c r="C241" s="1">
        <v>800</v>
      </c>
      <c r="D241" s="1">
        <v>684.94</v>
      </c>
      <c r="E241" s="1">
        <v>115.06</v>
      </c>
      <c r="J241" s="7">
        <f t="shared" si="15"/>
        <v>0.85617500000000002</v>
      </c>
    </row>
    <row r="242" spans="1:10" x14ac:dyDescent="0.75">
      <c r="A242" t="s">
        <v>435</v>
      </c>
      <c r="B242" t="s">
        <v>436</v>
      </c>
      <c r="C242" s="1">
        <v>289.79000000000002</v>
      </c>
      <c r="D242" s="1">
        <v>289.79000000000002</v>
      </c>
      <c r="E242" s="1">
        <v>0</v>
      </c>
      <c r="J242" s="7">
        <f t="shared" si="15"/>
        <v>1</v>
      </c>
    </row>
    <row r="243" spans="1:10" x14ac:dyDescent="0.75">
      <c r="A243" t="s">
        <v>437</v>
      </c>
      <c r="B243" t="s">
        <v>438</v>
      </c>
      <c r="C243" s="1">
        <v>7380</v>
      </c>
      <c r="D243" s="1">
        <v>7373.04</v>
      </c>
      <c r="E243" s="1">
        <v>6.96</v>
      </c>
      <c r="F243" s="1">
        <f>SUM(C243:C254)</f>
        <v>51946.91</v>
      </c>
      <c r="G243" s="1">
        <f t="shared" ref="G243:H243" si="21">SUM(D243:D254)</f>
        <v>51973.279999999999</v>
      </c>
      <c r="H243" s="1">
        <f t="shared" si="21"/>
        <v>-26.370000000000061</v>
      </c>
      <c r="I243" s="7">
        <f t="shared" si="19"/>
        <v>1.0005076336590568</v>
      </c>
      <c r="J243" s="7">
        <f t="shared" si="15"/>
        <v>0.99905691056910573</v>
      </c>
    </row>
    <row r="244" spans="1:10" x14ac:dyDescent="0.75">
      <c r="A244" t="s">
        <v>439</v>
      </c>
      <c r="B244" t="s">
        <v>440</v>
      </c>
      <c r="C244" s="1">
        <v>500</v>
      </c>
      <c r="D244" s="1">
        <v>540</v>
      </c>
      <c r="E244" s="1">
        <v>-40</v>
      </c>
      <c r="F244" s="1"/>
      <c r="G244" s="1"/>
      <c r="H244" s="1"/>
      <c r="J244" s="7">
        <f t="shared" si="15"/>
        <v>1.08</v>
      </c>
    </row>
    <row r="245" spans="1:10" x14ac:dyDescent="0.75">
      <c r="A245" t="s">
        <v>441</v>
      </c>
      <c r="B245" t="s">
        <v>442</v>
      </c>
      <c r="C245" s="1">
        <v>16126.45</v>
      </c>
      <c r="D245" s="1">
        <v>15302</v>
      </c>
      <c r="E245" s="1">
        <v>824.45</v>
      </c>
      <c r="J245" s="7">
        <f t="shared" si="15"/>
        <v>0.94887591503399693</v>
      </c>
    </row>
    <row r="246" spans="1:10" x14ac:dyDescent="0.75">
      <c r="A246" t="s">
        <v>951</v>
      </c>
      <c r="B246" t="s">
        <v>952</v>
      </c>
      <c r="C246" s="1">
        <v>0</v>
      </c>
      <c r="D246" s="1">
        <v>215</v>
      </c>
      <c r="E246" s="1">
        <v>-215</v>
      </c>
      <c r="J246" s="7">
        <v>2.15</v>
      </c>
    </row>
    <row r="247" spans="1:10" x14ac:dyDescent="0.75">
      <c r="A247" t="s">
        <v>443</v>
      </c>
      <c r="B247" t="s">
        <v>444</v>
      </c>
      <c r="C247" s="1">
        <v>250</v>
      </c>
      <c r="D247" s="1">
        <v>380</v>
      </c>
      <c r="E247" s="1">
        <v>-130</v>
      </c>
      <c r="J247" s="7">
        <f t="shared" si="15"/>
        <v>1.52</v>
      </c>
    </row>
    <row r="248" spans="1:10" x14ac:dyDescent="0.75">
      <c r="A248" t="s">
        <v>445</v>
      </c>
      <c r="B248" t="s">
        <v>14</v>
      </c>
      <c r="C248" s="1">
        <v>11007.91</v>
      </c>
      <c r="D248" s="1">
        <v>10618.92</v>
      </c>
      <c r="E248" s="1">
        <v>388.99</v>
      </c>
      <c r="F248" s="3">
        <f>SUM(C255:C258)</f>
        <v>3939.53</v>
      </c>
      <c r="G248" s="3">
        <f t="shared" ref="G248:H248" si="22">SUM(D255:D258)</f>
        <v>3275.6800000000003</v>
      </c>
      <c r="H248" s="3">
        <f t="shared" si="22"/>
        <v>663.85</v>
      </c>
      <c r="I248" s="7">
        <f>G248/F248</f>
        <v>0.83149005084362859</v>
      </c>
      <c r="J248" s="7">
        <f t="shared" si="15"/>
        <v>0.9646626834703409</v>
      </c>
    </row>
    <row r="249" spans="1:10" x14ac:dyDescent="0.75">
      <c r="A249" t="s">
        <v>446</v>
      </c>
      <c r="B249" t="s">
        <v>447</v>
      </c>
      <c r="C249" s="1">
        <v>2493.5500000000002</v>
      </c>
      <c r="D249" s="1">
        <v>2444.16</v>
      </c>
      <c r="E249" s="1">
        <v>49.39</v>
      </c>
      <c r="J249" s="7">
        <f t="shared" si="15"/>
        <v>0.98019289767600393</v>
      </c>
    </row>
    <row r="250" spans="1:10" x14ac:dyDescent="0.75">
      <c r="A250" t="s">
        <v>448</v>
      </c>
      <c r="B250" t="s">
        <v>449</v>
      </c>
      <c r="C250" s="1">
        <v>500</v>
      </c>
      <c r="D250" s="1">
        <v>0</v>
      </c>
      <c r="E250" s="1">
        <v>500</v>
      </c>
      <c r="J250" s="7">
        <f t="shared" si="15"/>
        <v>0</v>
      </c>
    </row>
    <row r="251" spans="1:10" x14ac:dyDescent="0.75">
      <c r="A251" t="s">
        <v>450</v>
      </c>
      <c r="B251" t="s">
        <v>451</v>
      </c>
      <c r="C251" s="1">
        <v>150</v>
      </c>
      <c r="D251" s="1">
        <v>1116.25</v>
      </c>
      <c r="E251" s="1">
        <v>-966.25</v>
      </c>
      <c r="J251" s="7">
        <f t="shared" si="15"/>
        <v>7.4416666666666664</v>
      </c>
    </row>
    <row r="252" spans="1:10" x14ac:dyDescent="0.75">
      <c r="A252" t="s">
        <v>452</v>
      </c>
      <c r="B252" t="s">
        <v>453</v>
      </c>
      <c r="C252" s="1">
        <v>200</v>
      </c>
      <c r="D252" s="1">
        <v>195</v>
      </c>
      <c r="E252" s="1">
        <v>5</v>
      </c>
      <c r="J252" s="7">
        <f t="shared" si="15"/>
        <v>0.97499999999999998</v>
      </c>
    </row>
    <row r="253" spans="1:10" x14ac:dyDescent="0.75">
      <c r="A253" t="s">
        <v>945</v>
      </c>
      <c r="B253" t="s">
        <v>946</v>
      </c>
      <c r="C253" s="1">
        <v>13089</v>
      </c>
      <c r="D253" s="1">
        <v>13538.91</v>
      </c>
      <c r="E253" s="1">
        <v>-449.91</v>
      </c>
      <c r="J253" s="7">
        <f t="shared" si="15"/>
        <v>1.0343731377492551</v>
      </c>
    </row>
    <row r="254" spans="1:10" x14ac:dyDescent="0.75">
      <c r="A254" t="s">
        <v>1032</v>
      </c>
      <c r="B254" t="s">
        <v>436</v>
      </c>
      <c r="C254" s="1">
        <v>250</v>
      </c>
      <c r="D254" s="1">
        <v>250</v>
      </c>
      <c r="E254" s="1">
        <v>0</v>
      </c>
      <c r="J254" s="7">
        <f t="shared" si="15"/>
        <v>1</v>
      </c>
    </row>
    <row r="255" spans="1:10" x14ac:dyDescent="0.75">
      <c r="A255" t="s">
        <v>454</v>
      </c>
      <c r="B255" t="s">
        <v>455</v>
      </c>
      <c r="C255" s="1">
        <v>300</v>
      </c>
      <c r="D255" s="1">
        <v>300</v>
      </c>
      <c r="E255" s="1">
        <v>0</v>
      </c>
      <c r="J255" s="7">
        <f t="shared" si="15"/>
        <v>1</v>
      </c>
    </row>
    <row r="256" spans="1:10" x14ac:dyDescent="0.75">
      <c r="A256" t="s">
        <v>456</v>
      </c>
      <c r="B256" t="s">
        <v>457</v>
      </c>
      <c r="C256" s="1">
        <v>500</v>
      </c>
      <c r="D256" s="1">
        <v>500</v>
      </c>
      <c r="E256" s="1">
        <v>0</v>
      </c>
      <c r="J256" s="7">
        <f t="shared" si="15"/>
        <v>1</v>
      </c>
    </row>
    <row r="257" spans="1:10" x14ac:dyDescent="0.75">
      <c r="A257" t="s">
        <v>458</v>
      </c>
      <c r="B257" t="s">
        <v>459</v>
      </c>
      <c r="C257" s="1">
        <v>500</v>
      </c>
      <c r="D257" s="1">
        <v>500</v>
      </c>
      <c r="E257" s="1">
        <v>0</v>
      </c>
      <c r="J257" s="7">
        <f t="shared" si="15"/>
        <v>1</v>
      </c>
    </row>
    <row r="258" spans="1:10" x14ac:dyDescent="0.75">
      <c r="A258" t="s">
        <v>1018</v>
      </c>
      <c r="B258" t="s">
        <v>1019</v>
      </c>
      <c r="C258" s="1">
        <v>2639.53</v>
      </c>
      <c r="D258" s="1">
        <v>1975.68</v>
      </c>
      <c r="E258" s="1">
        <v>663.85</v>
      </c>
      <c r="J258" s="7">
        <f t="shared" si="15"/>
        <v>0.7484968914920459</v>
      </c>
    </row>
    <row r="259" spans="1:10" x14ac:dyDescent="0.75">
      <c r="A259" t="s">
        <v>460</v>
      </c>
      <c r="B259" t="s">
        <v>461</v>
      </c>
      <c r="C259" s="1">
        <v>7400</v>
      </c>
      <c r="D259" s="1">
        <v>7387.2</v>
      </c>
      <c r="E259" s="1">
        <v>12.8</v>
      </c>
      <c r="J259" s="7">
        <f t="shared" si="15"/>
        <v>0.99827027027027027</v>
      </c>
    </row>
    <row r="260" spans="1:10" x14ac:dyDescent="0.75">
      <c r="A260" t="s">
        <v>462</v>
      </c>
      <c r="B260" t="s">
        <v>463</v>
      </c>
      <c r="C260" s="1">
        <v>1200</v>
      </c>
      <c r="D260" s="1">
        <v>1000</v>
      </c>
      <c r="E260" s="1">
        <v>200</v>
      </c>
      <c r="J260" s="7">
        <f t="shared" si="15"/>
        <v>0.83333333333333337</v>
      </c>
    </row>
    <row r="261" spans="1:10" x14ac:dyDescent="0.75">
      <c r="A261" t="s">
        <v>464</v>
      </c>
      <c r="B261" t="s">
        <v>465</v>
      </c>
      <c r="C261" s="1">
        <v>700</v>
      </c>
      <c r="D261" s="1">
        <v>675</v>
      </c>
      <c r="E261" s="1">
        <v>25</v>
      </c>
      <c r="J261" s="7">
        <f t="shared" si="15"/>
        <v>0.9642857142857143</v>
      </c>
    </row>
    <row r="262" spans="1:10" x14ac:dyDescent="0.75">
      <c r="A262" t="s">
        <v>466</v>
      </c>
      <c r="B262" t="s">
        <v>467</v>
      </c>
      <c r="C262" s="1">
        <v>2500</v>
      </c>
      <c r="D262" s="1">
        <v>220.02</v>
      </c>
      <c r="E262" s="1">
        <v>2279.98</v>
      </c>
      <c r="J262" s="7">
        <f t="shared" si="15"/>
        <v>8.8008000000000003E-2</v>
      </c>
    </row>
    <row r="263" spans="1:10" x14ac:dyDescent="0.75">
      <c r="A263" t="s">
        <v>468</v>
      </c>
      <c r="B263" t="s">
        <v>469</v>
      </c>
      <c r="C263" s="1">
        <v>1040</v>
      </c>
      <c r="D263" s="1">
        <v>1190</v>
      </c>
      <c r="E263" s="1">
        <v>-150</v>
      </c>
      <c r="F263" s="5">
        <f>SUM(C259:C272)</f>
        <v>22490</v>
      </c>
      <c r="G263" s="5">
        <f t="shared" ref="G263:H263" si="23">SUM(D259:D272)</f>
        <v>12174.930000000002</v>
      </c>
      <c r="H263" s="5">
        <f t="shared" si="23"/>
        <v>10315.07</v>
      </c>
      <c r="I263" s="7">
        <f t="shared" si="19"/>
        <v>0.54134859937750124</v>
      </c>
      <c r="J263" s="7">
        <f t="shared" ref="J263:J326" si="24">D263/C263</f>
        <v>1.1442307692307692</v>
      </c>
    </row>
    <row r="264" spans="1:10" x14ac:dyDescent="0.75">
      <c r="A264" t="s">
        <v>470</v>
      </c>
      <c r="B264" t="s">
        <v>471</v>
      </c>
      <c r="C264" s="1">
        <v>1250</v>
      </c>
      <c r="D264" s="1">
        <v>0</v>
      </c>
      <c r="E264" s="1">
        <v>1250</v>
      </c>
      <c r="J264" s="7">
        <f t="shared" si="24"/>
        <v>0</v>
      </c>
    </row>
    <row r="265" spans="1:10" x14ac:dyDescent="0.75">
      <c r="A265" t="s">
        <v>472</v>
      </c>
      <c r="B265" t="s">
        <v>473</v>
      </c>
      <c r="C265" s="1">
        <v>150</v>
      </c>
      <c r="D265" s="1">
        <v>0</v>
      </c>
      <c r="E265" s="1">
        <v>150</v>
      </c>
      <c r="J265" s="7">
        <f t="shared" si="24"/>
        <v>0</v>
      </c>
    </row>
    <row r="266" spans="1:10" x14ac:dyDescent="0.75">
      <c r="A266" t="s">
        <v>474</v>
      </c>
      <c r="B266" t="s">
        <v>475</v>
      </c>
      <c r="C266" s="1">
        <v>3500</v>
      </c>
      <c r="D266" s="1">
        <v>0</v>
      </c>
      <c r="E266" s="1">
        <v>3500</v>
      </c>
      <c r="J266" s="7">
        <f t="shared" si="24"/>
        <v>0</v>
      </c>
    </row>
    <row r="267" spans="1:10" x14ac:dyDescent="0.75">
      <c r="A267" t="s">
        <v>476</v>
      </c>
      <c r="B267" t="s">
        <v>477</v>
      </c>
      <c r="C267" s="1">
        <v>1000</v>
      </c>
      <c r="D267" s="1">
        <v>174.08</v>
      </c>
      <c r="E267" s="1">
        <v>825.92</v>
      </c>
      <c r="J267" s="7">
        <f t="shared" si="24"/>
        <v>0.17408000000000001</v>
      </c>
    </row>
    <row r="268" spans="1:10" x14ac:dyDescent="0.75">
      <c r="A268" t="s">
        <v>478</v>
      </c>
      <c r="B268" t="s">
        <v>479</v>
      </c>
      <c r="C268" s="1">
        <v>750</v>
      </c>
      <c r="D268" s="1">
        <v>0</v>
      </c>
      <c r="E268" s="1">
        <v>750</v>
      </c>
      <c r="J268" s="7">
        <f t="shared" si="24"/>
        <v>0</v>
      </c>
    </row>
    <row r="269" spans="1:10" x14ac:dyDescent="0.75">
      <c r="A269" t="s">
        <v>480</v>
      </c>
      <c r="B269" t="s">
        <v>481</v>
      </c>
      <c r="C269" s="1">
        <v>750</v>
      </c>
      <c r="D269" s="1">
        <v>980.45</v>
      </c>
      <c r="E269" s="1">
        <v>-230.45</v>
      </c>
      <c r="J269" s="7">
        <f t="shared" si="24"/>
        <v>1.3072666666666668</v>
      </c>
    </row>
    <row r="270" spans="1:10" x14ac:dyDescent="0.75">
      <c r="A270" t="s">
        <v>482</v>
      </c>
      <c r="B270" t="s">
        <v>483</v>
      </c>
      <c r="C270" s="1">
        <v>400</v>
      </c>
      <c r="D270" s="1">
        <v>248.23</v>
      </c>
      <c r="E270" s="1">
        <v>151.77000000000001</v>
      </c>
      <c r="J270" s="7">
        <f t="shared" si="24"/>
        <v>0.62057499999999999</v>
      </c>
    </row>
    <row r="271" spans="1:10" x14ac:dyDescent="0.75">
      <c r="A271" t="s">
        <v>484</v>
      </c>
      <c r="B271" t="s">
        <v>485</v>
      </c>
      <c r="C271" s="1">
        <v>350</v>
      </c>
      <c r="D271" s="1">
        <v>0</v>
      </c>
      <c r="E271" s="1">
        <v>350</v>
      </c>
      <c r="J271" s="7">
        <f t="shared" si="24"/>
        <v>0</v>
      </c>
    </row>
    <row r="272" spans="1:10" x14ac:dyDescent="0.75">
      <c r="A272" t="s">
        <v>486</v>
      </c>
      <c r="B272" t="s">
        <v>487</v>
      </c>
      <c r="C272" s="1">
        <v>1500</v>
      </c>
      <c r="D272" s="1">
        <v>299.95</v>
      </c>
      <c r="E272" s="1">
        <v>1200.05</v>
      </c>
      <c r="J272" s="7">
        <f t="shared" si="24"/>
        <v>0.19996666666666665</v>
      </c>
    </row>
    <row r="273" spans="1:10" x14ac:dyDescent="0.75">
      <c r="A273" t="s">
        <v>488</v>
      </c>
      <c r="B273" t="s">
        <v>489</v>
      </c>
      <c r="C273" s="1">
        <v>53380</v>
      </c>
      <c r="D273" s="1">
        <v>65683.17</v>
      </c>
      <c r="E273" s="1">
        <v>-12303.17</v>
      </c>
      <c r="J273" s="7">
        <f t="shared" si="24"/>
        <v>1.2304827650805545</v>
      </c>
    </row>
    <row r="274" spans="1:10" x14ac:dyDescent="0.75">
      <c r="A274" t="s">
        <v>490</v>
      </c>
      <c r="B274" t="s">
        <v>491</v>
      </c>
      <c r="C274" s="1">
        <v>2060</v>
      </c>
      <c r="D274" s="1">
        <v>1578.32</v>
      </c>
      <c r="E274" s="1">
        <v>481.68</v>
      </c>
      <c r="J274" s="7">
        <f t="shared" si="24"/>
        <v>0.76617475728155338</v>
      </c>
    </row>
    <row r="275" spans="1:10" x14ac:dyDescent="0.75">
      <c r="A275" t="s">
        <v>492</v>
      </c>
      <c r="B275" t="s">
        <v>493</v>
      </c>
      <c r="C275" s="1">
        <v>75480</v>
      </c>
      <c r="D275" s="1">
        <v>71171.62</v>
      </c>
      <c r="E275" s="1">
        <v>4308.38</v>
      </c>
      <c r="J275" s="7">
        <f t="shared" si="24"/>
        <v>0.94292024377318484</v>
      </c>
    </row>
    <row r="276" spans="1:10" x14ac:dyDescent="0.75">
      <c r="A276" t="s">
        <v>494</v>
      </c>
      <c r="B276" t="s">
        <v>495</v>
      </c>
      <c r="C276" s="1">
        <v>65280</v>
      </c>
      <c r="D276" s="1">
        <v>69770.25</v>
      </c>
      <c r="E276" s="1">
        <v>-4490.25</v>
      </c>
      <c r="J276" s="7">
        <f t="shared" si="24"/>
        <v>1.0687844669117648</v>
      </c>
    </row>
    <row r="277" spans="1:10" x14ac:dyDescent="0.75">
      <c r="A277" t="s">
        <v>496</v>
      </c>
      <c r="B277" t="s">
        <v>30</v>
      </c>
      <c r="C277" s="1">
        <v>2900</v>
      </c>
      <c r="D277" s="1">
        <v>2880</v>
      </c>
      <c r="E277" s="1">
        <v>20</v>
      </c>
      <c r="J277" s="7">
        <f t="shared" si="24"/>
        <v>0.99310344827586206</v>
      </c>
    </row>
    <row r="278" spans="1:10" x14ac:dyDescent="0.75">
      <c r="A278" t="s">
        <v>497</v>
      </c>
      <c r="B278" t="s">
        <v>187</v>
      </c>
      <c r="C278" s="1">
        <v>7984</v>
      </c>
      <c r="D278" s="1">
        <v>0</v>
      </c>
      <c r="E278" s="1">
        <v>7984</v>
      </c>
      <c r="J278" s="7">
        <f t="shared" si="24"/>
        <v>0</v>
      </c>
    </row>
    <row r="279" spans="1:10" x14ac:dyDescent="0.75">
      <c r="A279" t="s">
        <v>947</v>
      </c>
      <c r="B279" t="s">
        <v>948</v>
      </c>
      <c r="C279" s="1">
        <v>250874.58</v>
      </c>
      <c r="D279" s="1">
        <v>250874.58</v>
      </c>
      <c r="E279" s="1">
        <v>0</v>
      </c>
      <c r="J279" s="7">
        <f t="shared" si="24"/>
        <v>1</v>
      </c>
    </row>
    <row r="280" spans="1:10" x14ac:dyDescent="0.75">
      <c r="A280" t="s">
        <v>498</v>
      </c>
      <c r="B280" t="s">
        <v>32</v>
      </c>
      <c r="C280" s="1">
        <v>1000</v>
      </c>
      <c r="D280" s="1">
        <v>0</v>
      </c>
      <c r="E280" s="1">
        <v>1000</v>
      </c>
      <c r="J280" s="7">
        <f t="shared" si="24"/>
        <v>0</v>
      </c>
    </row>
    <row r="281" spans="1:10" x14ac:dyDescent="0.75">
      <c r="A281" t="s">
        <v>499</v>
      </c>
      <c r="B281" t="s">
        <v>500</v>
      </c>
      <c r="C281" s="1">
        <v>53950</v>
      </c>
      <c r="D281" s="1">
        <v>52540.22</v>
      </c>
      <c r="E281" s="1">
        <v>1409.78</v>
      </c>
      <c r="J281" s="7">
        <f t="shared" si="24"/>
        <v>0.97386876737720118</v>
      </c>
    </row>
    <row r="282" spans="1:10" x14ac:dyDescent="0.75">
      <c r="A282" t="s">
        <v>501</v>
      </c>
      <c r="B282" t="s">
        <v>502</v>
      </c>
      <c r="C282" s="1">
        <v>1000</v>
      </c>
      <c r="D282" s="1">
        <v>878.97</v>
      </c>
      <c r="E282" s="1">
        <v>121.03</v>
      </c>
      <c r="J282" s="7">
        <f t="shared" si="24"/>
        <v>0.87897000000000003</v>
      </c>
    </row>
    <row r="283" spans="1:10" x14ac:dyDescent="0.75">
      <c r="A283" t="s">
        <v>503</v>
      </c>
      <c r="B283" t="s">
        <v>504</v>
      </c>
      <c r="C283" s="1">
        <v>7500</v>
      </c>
      <c r="D283" s="1">
        <v>7270.88</v>
      </c>
      <c r="E283" s="1">
        <v>229.12</v>
      </c>
      <c r="J283" s="7">
        <f t="shared" si="24"/>
        <v>0.96945066666666668</v>
      </c>
    </row>
    <row r="284" spans="1:10" x14ac:dyDescent="0.75">
      <c r="A284" t="s">
        <v>505</v>
      </c>
      <c r="B284" t="s">
        <v>506</v>
      </c>
      <c r="C284" s="1">
        <v>3000</v>
      </c>
      <c r="D284" s="1">
        <v>3130.41</v>
      </c>
      <c r="E284" s="1">
        <v>-130.41</v>
      </c>
      <c r="J284" s="7">
        <f t="shared" si="24"/>
        <v>1.0434699999999999</v>
      </c>
    </row>
    <row r="285" spans="1:10" x14ac:dyDescent="0.75">
      <c r="A285" t="s">
        <v>507</v>
      </c>
      <c r="B285" t="s">
        <v>508</v>
      </c>
      <c r="C285" s="1">
        <v>60</v>
      </c>
      <c r="D285" s="1">
        <v>0</v>
      </c>
      <c r="E285" s="1">
        <v>60</v>
      </c>
      <c r="J285" s="7">
        <f t="shared" si="24"/>
        <v>0</v>
      </c>
    </row>
    <row r="286" spans="1:10" x14ac:dyDescent="0.75">
      <c r="A286" t="s">
        <v>509</v>
      </c>
      <c r="B286" t="s">
        <v>510</v>
      </c>
      <c r="C286" s="1">
        <v>1000</v>
      </c>
      <c r="D286" s="1">
        <v>995.77</v>
      </c>
      <c r="E286" s="1">
        <v>4.2300000000000004</v>
      </c>
      <c r="J286" s="7">
        <f t="shared" si="24"/>
        <v>0.99576999999999993</v>
      </c>
    </row>
    <row r="287" spans="1:10" x14ac:dyDescent="0.75">
      <c r="A287" t="s">
        <v>511</v>
      </c>
      <c r="B287" t="s">
        <v>512</v>
      </c>
      <c r="C287" s="1">
        <v>600</v>
      </c>
      <c r="D287" s="1">
        <v>629.30999999999995</v>
      </c>
      <c r="E287" s="1">
        <v>-29.31</v>
      </c>
      <c r="J287" s="7">
        <f t="shared" si="24"/>
        <v>1.0488499999999998</v>
      </c>
    </row>
    <row r="288" spans="1:10" x14ac:dyDescent="0.75">
      <c r="A288" t="s">
        <v>513</v>
      </c>
      <c r="B288" t="s">
        <v>111</v>
      </c>
      <c r="C288" s="1">
        <v>1100</v>
      </c>
      <c r="D288" s="1">
        <v>4781.42</v>
      </c>
      <c r="E288" s="1">
        <v>-3681.42</v>
      </c>
      <c r="J288" s="7">
        <f t="shared" si="24"/>
        <v>4.3467454545454549</v>
      </c>
    </row>
    <row r="289" spans="1:10" x14ac:dyDescent="0.75">
      <c r="A289" t="s">
        <v>514</v>
      </c>
      <c r="B289" t="s">
        <v>515</v>
      </c>
      <c r="C289" s="1">
        <v>115</v>
      </c>
      <c r="D289" s="1">
        <v>113</v>
      </c>
      <c r="E289" s="1">
        <v>2</v>
      </c>
      <c r="J289" s="7">
        <f t="shared" si="24"/>
        <v>0.9826086956521739</v>
      </c>
    </row>
    <row r="290" spans="1:10" x14ac:dyDescent="0.75">
      <c r="A290" t="s">
        <v>516</v>
      </c>
      <c r="B290" t="s">
        <v>82</v>
      </c>
      <c r="C290" s="1">
        <v>750</v>
      </c>
      <c r="D290" s="1">
        <v>996.94</v>
      </c>
      <c r="E290" s="1">
        <v>-246.94</v>
      </c>
      <c r="J290" s="7">
        <f t="shared" si="24"/>
        <v>1.3292533333333334</v>
      </c>
    </row>
    <row r="291" spans="1:10" x14ac:dyDescent="0.75">
      <c r="A291" t="s">
        <v>517</v>
      </c>
      <c r="B291" t="s">
        <v>518</v>
      </c>
      <c r="C291" s="1">
        <v>3000</v>
      </c>
      <c r="D291" s="1">
        <v>3546.18</v>
      </c>
      <c r="E291" s="1">
        <v>-546.17999999999995</v>
      </c>
      <c r="J291" s="7">
        <f t="shared" si="24"/>
        <v>1.1820599999999999</v>
      </c>
    </row>
    <row r="292" spans="1:10" x14ac:dyDescent="0.75">
      <c r="A292" t="s">
        <v>519</v>
      </c>
      <c r="B292" t="s">
        <v>520</v>
      </c>
      <c r="C292" s="1">
        <v>3300</v>
      </c>
      <c r="D292" s="1">
        <v>3293</v>
      </c>
      <c r="E292" s="1">
        <v>7</v>
      </c>
      <c r="J292" s="7">
        <f t="shared" si="24"/>
        <v>0.99787878787878792</v>
      </c>
    </row>
    <row r="293" spans="1:10" x14ac:dyDescent="0.75">
      <c r="A293" t="s">
        <v>521</v>
      </c>
      <c r="B293" t="s">
        <v>122</v>
      </c>
      <c r="C293" s="1">
        <v>250</v>
      </c>
      <c r="D293" s="1">
        <v>108</v>
      </c>
      <c r="E293" s="1">
        <v>142</v>
      </c>
      <c r="J293" s="7">
        <f t="shared" si="24"/>
        <v>0.432</v>
      </c>
    </row>
    <row r="294" spans="1:10" x14ac:dyDescent="0.75">
      <c r="A294" t="s">
        <v>522</v>
      </c>
      <c r="B294" t="s">
        <v>523</v>
      </c>
      <c r="C294" s="1">
        <v>5000</v>
      </c>
      <c r="D294" s="1">
        <v>4637.7700000000004</v>
      </c>
      <c r="E294" s="1">
        <v>362.23</v>
      </c>
      <c r="J294" s="7">
        <f t="shared" si="24"/>
        <v>0.9275540000000001</v>
      </c>
    </row>
    <row r="295" spans="1:10" x14ac:dyDescent="0.75">
      <c r="A295" t="s">
        <v>524</v>
      </c>
      <c r="B295" t="s">
        <v>214</v>
      </c>
      <c r="C295" s="1">
        <v>5500</v>
      </c>
      <c r="D295" s="1">
        <v>5333.99</v>
      </c>
      <c r="E295" s="1">
        <v>166.01</v>
      </c>
      <c r="J295" s="7">
        <f t="shared" si="24"/>
        <v>0.96981636363636359</v>
      </c>
    </row>
    <row r="296" spans="1:10" x14ac:dyDescent="0.75">
      <c r="A296" t="s">
        <v>525</v>
      </c>
      <c r="B296" t="s">
        <v>526</v>
      </c>
      <c r="C296" s="1">
        <v>600</v>
      </c>
      <c r="D296" s="1">
        <v>745.25</v>
      </c>
      <c r="E296" s="1">
        <v>-145.25</v>
      </c>
      <c r="J296" s="7">
        <f t="shared" si="24"/>
        <v>1.2420833333333334</v>
      </c>
    </row>
    <row r="297" spans="1:10" x14ac:dyDescent="0.75">
      <c r="A297" t="s">
        <v>527</v>
      </c>
      <c r="B297" t="s">
        <v>90</v>
      </c>
      <c r="C297" s="1">
        <v>2000</v>
      </c>
      <c r="D297" s="1">
        <v>1987.63</v>
      </c>
      <c r="E297" s="1">
        <v>12.37</v>
      </c>
      <c r="J297" s="7">
        <f t="shared" si="24"/>
        <v>0.993815</v>
      </c>
    </row>
    <row r="298" spans="1:10" x14ac:dyDescent="0.75">
      <c r="A298" t="s">
        <v>528</v>
      </c>
      <c r="B298" t="s">
        <v>529</v>
      </c>
      <c r="C298" s="1">
        <v>350</v>
      </c>
      <c r="D298" s="1">
        <v>414.73</v>
      </c>
      <c r="E298" s="1">
        <v>-64.73</v>
      </c>
      <c r="J298" s="7">
        <f t="shared" si="24"/>
        <v>1.1849428571428573</v>
      </c>
    </row>
    <row r="299" spans="1:10" x14ac:dyDescent="0.75">
      <c r="A299" t="s">
        <v>530</v>
      </c>
      <c r="B299" t="s">
        <v>54</v>
      </c>
      <c r="C299" s="1">
        <v>500</v>
      </c>
      <c r="D299" s="1">
        <v>736.63</v>
      </c>
      <c r="E299" s="1">
        <v>-236.63</v>
      </c>
      <c r="J299" s="7">
        <f t="shared" si="24"/>
        <v>1.47326</v>
      </c>
    </row>
    <row r="300" spans="1:10" x14ac:dyDescent="0.75">
      <c r="A300" t="s">
        <v>531</v>
      </c>
      <c r="B300" t="s">
        <v>109</v>
      </c>
      <c r="C300" s="1">
        <v>1300</v>
      </c>
      <c r="D300" s="1">
        <v>1300</v>
      </c>
      <c r="E300" s="1">
        <v>0</v>
      </c>
      <c r="F300" s="1">
        <f>SUM(C273:C308)</f>
        <v>555283.57999999996</v>
      </c>
      <c r="G300" s="1">
        <f t="shared" ref="G300:H300" si="25">SUM(D273:D308)</f>
        <v>560940.68000000005</v>
      </c>
      <c r="H300" s="1">
        <f t="shared" si="25"/>
        <v>-5657.1</v>
      </c>
      <c r="I300" s="7">
        <f t="shared" ref="I300" si="26">G300/F300</f>
        <v>1.010187767482698</v>
      </c>
      <c r="J300" s="7">
        <f t="shared" si="24"/>
        <v>1</v>
      </c>
    </row>
    <row r="301" spans="1:10" x14ac:dyDescent="0.75">
      <c r="A301" t="s">
        <v>532</v>
      </c>
      <c r="B301" t="s">
        <v>365</v>
      </c>
      <c r="C301" s="1">
        <v>250</v>
      </c>
      <c r="D301" s="1">
        <v>190</v>
      </c>
      <c r="E301" s="1">
        <v>60</v>
      </c>
      <c r="J301" s="7">
        <f t="shared" si="24"/>
        <v>0.76</v>
      </c>
    </row>
    <row r="302" spans="1:10" x14ac:dyDescent="0.75">
      <c r="A302" t="s">
        <v>533</v>
      </c>
      <c r="B302" t="s">
        <v>534</v>
      </c>
      <c r="C302" s="1">
        <v>200</v>
      </c>
      <c r="D302" s="1">
        <v>200.65</v>
      </c>
      <c r="E302" s="1">
        <v>-0.65</v>
      </c>
      <c r="J302" s="7">
        <f t="shared" si="24"/>
        <v>1.00325</v>
      </c>
    </row>
    <row r="303" spans="1:10" x14ac:dyDescent="0.75">
      <c r="A303" t="s">
        <v>535</v>
      </c>
      <c r="B303" t="s">
        <v>536</v>
      </c>
      <c r="C303" s="1">
        <v>500</v>
      </c>
      <c r="D303" s="1">
        <v>0</v>
      </c>
      <c r="E303" s="1">
        <v>500</v>
      </c>
      <c r="J303" s="7">
        <f t="shared" si="24"/>
        <v>0</v>
      </c>
    </row>
    <row r="304" spans="1:10" x14ac:dyDescent="0.75">
      <c r="A304" t="s">
        <v>537</v>
      </c>
      <c r="B304" t="s">
        <v>487</v>
      </c>
      <c r="C304" s="1">
        <v>500</v>
      </c>
      <c r="D304" s="1">
        <v>182.62</v>
      </c>
      <c r="E304" s="1">
        <v>317.38</v>
      </c>
      <c r="J304" s="7">
        <f t="shared" si="24"/>
        <v>0.36524000000000001</v>
      </c>
    </row>
    <row r="305" spans="1:10" x14ac:dyDescent="0.75">
      <c r="A305" t="s">
        <v>538</v>
      </c>
      <c r="B305" t="s">
        <v>539</v>
      </c>
      <c r="C305" s="1">
        <v>250</v>
      </c>
      <c r="D305" s="1">
        <v>299.33</v>
      </c>
      <c r="E305" s="1">
        <v>-49.33</v>
      </c>
      <c r="J305" s="7">
        <f t="shared" si="24"/>
        <v>1.1973199999999999</v>
      </c>
    </row>
    <row r="306" spans="1:10" x14ac:dyDescent="0.75">
      <c r="A306" t="s">
        <v>540</v>
      </c>
      <c r="B306" t="s">
        <v>541</v>
      </c>
      <c r="C306" s="1">
        <v>250</v>
      </c>
      <c r="D306" s="1">
        <v>170.04</v>
      </c>
      <c r="E306" s="1">
        <v>79.959999999999994</v>
      </c>
      <c r="J306" s="7">
        <f t="shared" si="24"/>
        <v>0.68015999999999999</v>
      </c>
    </row>
    <row r="307" spans="1:10" x14ac:dyDescent="0.75">
      <c r="A307" t="s">
        <v>542</v>
      </c>
      <c r="B307" t="s">
        <v>543</v>
      </c>
      <c r="C307" s="1">
        <v>1000</v>
      </c>
      <c r="D307" s="1">
        <v>2000</v>
      </c>
      <c r="E307" s="1">
        <v>-1000</v>
      </c>
      <c r="J307" s="7">
        <f t="shared" si="24"/>
        <v>2</v>
      </c>
    </row>
    <row r="308" spans="1:10" x14ac:dyDescent="0.75">
      <c r="A308" t="s">
        <v>1021</v>
      </c>
      <c r="B308" t="s">
        <v>436</v>
      </c>
      <c r="C308" s="1">
        <v>2500</v>
      </c>
      <c r="D308" s="1">
        <v>2500</v>
      </c>
      <c r="E308" s="1">
        <v>0</v>
      </c>
      <c r="J308" s="7">
        <f t="shared" si="24"/>
        <v>1</v>
      </c>
    </row>
    <row r="309" spans="1:10" x14ac:dyDescent="0.75">
      <c r="A309" t="s">
        <v>544</v>
      </c>
      <c r="B309" t="s">
        <v>545</v>
      </c>
      <c r="C309" s="1">
        <v>103000</v>
      </c>
      <c r="D309" s="1">
        <v>74345</v>
      </c>
      <c r="E309" s="1">
        <v>28655</v>
      </c>
      <c r="J309" s="7">
        <f t="shared" si="24"/>
        <v>0.72179611650485442</v>
      </c>
    </row>
    <row r="310" spans="1:10" x14ac:dyDescent="0.75">
      <c r="A310" t="s">
        <v>546</v>
      </c>
      <c r="B310" t="s">
        <v>547</v>
      </c>
      <c r="C310" s="1">
        <v>365000</v>
      </c>
      <c r="D310" s="1">
        <v>260522</v>
      </c>
      <c r="E310" s="1">
        <v>104478</v>
      </c>
      <c r="J310" s="7">
        <f t="shared" si="24"/>
        <v>0.71375890410958909</v>
      </c>
    </row>
    <row r="311" spans="1:10" x14ac:dyDescent="0.75">
      <c r="A311" t="s">
        <v>548</v>
      </c>
      <c r="B311" t="s">
        <v>549</v>
      </c>
      <c r="C311" s="1">
        <v>150000</v>
      </c>
      <c r="D311" s="1">
        <v>153722.95000000001</v>
      </c>
      <c r="E311" s="1">
        <v>-3722.95</v>
      </c>
      <c r="J311" s="7">
        <f t="shared" si="24"/>
        <v>1.0248196666666667</v>
      </c>
    </row>
    <row r="312" spans="1:10" x14ac:dyDescent="0.75">
      <c r="A312" t="s">
        <v>550</v>
      </c>
      <c r="B312" t="s">
        <v>551</v>
      </c>
      <c r="C312" s="1">
        <v>31141</v>
      </c>
      <c r="D312" s="1">
        <v>31141</v>
      </c>
      <c r="E312" s="1">
        <v>0</v>
      </c>
      <c r="J312" s="7">
        <f t="shared" si="24"/>
        <v>1</v>
      </c>
    </row>
    <row r="313" spans="1:10" x14ac:dyDescent="0.75">
      <c r="A313" t="s">
        <v>552</v>
      </c>
      <c r="B313" t="s">
        <v>553</v>
      </c>
      <c r="C313" s="1">
        <v>7000</v>
      </c>
      <c r="D313" s="1">
        <v>0</v>
      </c>
      <c r="E313" s="1">
        <v>7000</v>
      </c>
      <c r="J313" s="7">
        <f t="shared" si="24"/>
        <v>0</v>
      </c>
    </row>
    <row r="314" spans="1:10" x14ac:dyDescent="0.75">
      <c r="A314" t="s">
        <v>554</v>
      </c>
      <c r="B314" t="s">
        <v>555</v>
      </c>
      <c r="C314" s="1">
        <v>2000</v>
      </c>
      <c r="D314" s="1">
        <v>1344.8</v>
      </c>
      <c r="E314" s="1">
        <v>655.20000000000005</v>
      </c>
      <c r="J314" s="7">
        <f t="shared" si="24"/>
        <v>0.6724</v>
      </c>
    </row>
    <row r="315" spans="1:10" x14ac:dyDescent="0.75">
      <c r="A315" t="s">
        <v>556</v>
      </c>
      <c r="B315" t="s">
        <v>132</v>
      </c>
      <c r="C315" s="1">
        <v>315118.39</v>
      </c>
      <c r="D315" s="1">
        <v>360341.7</v>
      </c>
      <c r="E315" s="1">
        <v>-45223.31</v>
      </c>
      <c r="J315" s="7">
        <f t="shared" si="24"/>
        <v>1.1435121257124981</v>
      </c>
    </row>
    <row r="316" spans="1:10" x14ac:dyDescent="0.75">
      <c r="A316" t="s">
        <v>557</v>
      </c>
      <c r="B316" t="s">
        <v>558</v>
      </c>
      <c r="C316" s="1">
        <v>17442.38</v>
      </c>
      <c r="D316" s="1">
        <v>17562.68</v>
      </c>
      <c r="E316" s="1">
        <v>-120.3</v>
      </c>
      <c r="J316" s="7">
        <f t="shared" si="24"/>
        <v>1.006896994561522</v>
      </c>
    </row>
    <row r="317" spans="1:10" x14ac:dyDescent="0.75">
      <c r="A317" t="s">
        <v>559</v>
      </c>
      <c r="B317" t="s">
        <v>560</v>
      </c>
      <c r="C317" s="1">
        <v>1100</v>
      </c>
      <c r="D317" s="1">
        <v>1080</v>
      </c>
      <c r="E317" s="1">
        <v>20</v>
      </c>
      <c r="J317" s="7">
        <f t="shared" si="24"/>
        <v>0.98181818181818181</v>
      </c>
    </row>
    <row r="318" spans="1:10" x14ac:dyDescent="0.75">
      <c r="A318" t="s">
        <v>561</v>
      </c>
      <c r="B318" t="s">
        <v>562</v>
      </c>
      <c r="C318" s="1">
        <v>2500</v>
      </c>
      <c r="D318" s="1">
        <v>2305.48</v>
      </c>
      <c r="E318" s="1">
        <v>194.52</v>
      </c>
      <c r="J318" s="7">
        <f t="shared" si="24"/>
        <v>0.92219200000000001</v>
      </c>
    </row>
    <row r="319" spans="1:10" x14ac:dyDescent="0.75">
      <c r="A319" t="s">
        <v>563</v>
      </c>
      <c r="B319" t="s">
        <v>564</v>
      </c>
      <c r="C319" s="1">
        <v>9723.89</v>
      </c>
      <c r="D319" s="1">
        <v>17247.22</v>
      </c>
      <c r="E319" s="1">
        <v>-7523.33</v>
      </c>
      <c r="J319" s="7">
        <f t="shared" si="24"/>
        <v>1.7736955066336624</v>
      </c>
    </row>
    <row r="320" spans="1:10" x14ac:dyDescent="0.75">
      <c r="A320" t="s">
        <v>565</v>
      </c>
      <c r="B320" t="s">
        <v>1041</v>
      </c>
      <c r="C320" s="1">
        <v>40000</v>
      </c>
      <c r="D320" s="1">
        <v>0</v>
      </c>
      <c r="E320" s="1">
        <v>40000</v>
      </c>
      <c r="J320" s="7">
        <f t="shared" si="24"/>
        <v>0</v>
      </c>
    </row>
    <row r="321" spans="1:10" x14ac:dyDescent="0.75">
      <c r="A321" t="s">
        <v>566</v>
      </c>
      <c r="B321" t="s">
        <v>567</v>
      </c>
      <c r="C321" s="1">
        <v>70000</v>
      </c>
      <c r="D321" s="1">
        <v>70000</v>
      </c>
      <c r="E321" s="1">
        <v>0</v>
      </c>
      <c r="J321" s="7">
        <f t="shared" si="24"/>
        <v>1</v>
      </c>
    </row>
    <row r="322" spans="1:10" x14ac:dyDescent="0.75">
      <c r="A322" t="s">
        <v>568</v>
      </c>
      <c r="B322" t="s">
        <v>569</v>
      </c>
      <c r="C322" s="1">
        <v>65000</v>
      </c>
      <c r="D322" s="1">
        <v>65000</v>
      </c>
      <c r="E322" s="1">
        <v>0</v>
      </c>
      <c r="J322" s="7">
        <f t="shared" si="24"/>
        <v>1</v>
      </c>
    </row>
    <row r="323" spans="1:10" x14ac:dyDescent="0.75">
      <c r="A323" t="s">
        <v>570</v>
      </c>
      <c r="B323" t="s">
        <v>571</v>
      </c>
      <c r="C323" s="1">
        <v>60000</v>
      </c>
      <c r="D323" s="1">
        <v>60000</v>
      </c>
      <c r="E323" s="1">
        <v>0</v>
      </c>
      <c r="J323" s="7">
        <f t="shared" si="24"/>
        <v>1</v>
      </c>
    </row>
    <row r="324" spans="1:10" x14ac:dyDescent="0.75">
      <c r="A324" t="s">
        <v>572</v>
      </c>
      <c r="B324" t="s">
        <v>573</v>
      </c>
      <c r="C324" s="1">
        <v>3262.5</v>
      </c>
      <c r="D324" s="1">
        <v>3262.5</v>
      </c>
      <c r="E324" s="1">
        <v>0</v>
      </c>
      <c r="J324" s="7">
        <f t="shared" si="24"/>
        <v>1</v>
      </c>
    </row>
    <row r="325" spans="1:10" x14ac:dyDescent="0.75">
      <c r="A325" t="s">
        <v>574</v>
      </c>
      <c r="B325" t="s">
        <v>575</v>
      </c>
      <c r="C325" s="1">
        <v>2925</v>
      </c>
      <c r="D325" s="1">
        <v>2925</v>
      </c>
      <c r="E325" s="1">
        <v>0</v>
      </c>
      <c r="J325" s="7">
        <f t="shared" si="24"/>
        <v>1</v>
      </c>
    </row>
    <row r="326" spans="1:10" x14ac:dyDescent="0.75">
      <c r="A326" t="s">
        <v>576</v>
      </c>
      <c r="B326" t="s">
        <v>577</v>
      </c>
      <c r="C326" s="1">
        <v>1380</v>
      </c>
      <c r="D326" s="1">
        <v>1380</v>
      </c>
      <c r="E326" s="1">
        <v>0</v>
      </c>
      <c r="J326" s="7">
        <f t="shared" si="24"/>
        <v>1</v>
      </c>
    </row>
    <row r="327" spans="1:10" x14ac:dyDescent="0.75">
      <c r="A327" t="s">
        <v>578</v>
      </c>
      <c r="B327" t="s">
        <v>579</v>
      </c>
      <c r="C327" s="1">
        <v>20267.8</v>
      </c>
      <c r="D327" s="1">
        <v>20267.8</v>
      </c>
      <c r="E327" s="1">
        <v>0</v>
      </c>
      <c r="F327" s="3">
        <f>SUM(C309:C335)</f>
        <v>1340279.1000000001</v>
      </c>
      <c r="G327" s="3">
        <f t="shared" ref="G327:H327" si="27">SUM(D309:D335)</f>
        <v>1183381.7200000002</v>
      </c>
      <c r="H327" s="3">
        <f t="shared" si="27"/>
        <v>156897.38</v>
      </c>
      <c r="I327" s="7">
        <f>G327/F327</f>
        <v>0.88293678533075692</v>
      </c>
      <c r="J327" s="7">
        <f t="shared" ref="J327:J390" si="28">D327/C327</f>
        <v>1</v>
      </c>
    </row>
    <row r="328" spans="1:10" x14ac:dyDescent="0.75">
      <c r="A328" t="s">
        <v>580</v>
      </c>
      <c r="B328" t="s">
        <v>581</v>
      </c>
      <c r="C328" s="1">
        <v>14120.68</v>
      </c>
      <c r="D328" s="1">
        <v>0</v>
      </c>
      <c r="E328" s="1">
        <v>14120.68</v>
      </c>
      <c r="I328" s="10"/>
      <c r="J328" s="7">
        <f t="shared" si="28"/>
        <v>0</v>
      </c>
    </row>
    <row r="329" spans="1:10" x14ac:dyDescent="0.75">
      <c r="A329" t="s">
        <v>582</v>
      </c>
      <c r="B329" t="s">
        <v>583</v>
      </c>
      <c r="C329" s="1">
        <v>9762.81</v>
      </c>
      <c r="D329" s="1">
        <v>9762.81</v>
      </c>
      <c r="E329" s="1">
        <v>0</v>
      </c>
      <c r="J329" s="7">
        <f t="shared" si="28"/>
        <v>1</v>
      </c>
    </row>
    <row r="330" spans="1:10" x14ac:dyDescent="0.75">
      <c r="A330" t="s">
        <v>584</v>
      </c>
      <c r="B330" t="s">
        <v>585</v>
      </c>
      <c r="C330" s="1">
        <v>26627.32</v>
      </c>
      <c r="D330" s="1">
        <v>26627.32</v>
      </c>
      <c r="E330" s="1">
        <v>0</v>
      </c>
      <c r="F330" s="3">
        <f>F39+F205+F227+F327+F248+F97</f>
        <v>1684283.0200000003</v>
      </c>
      <c r="G330" s="3">
        <f>G39+G205+G227+G327+G248+G97</f>
        <v>1518069.1800000002</v>
      </c>
      <c r="H330" s="3">
        <f>H39+H205+H227+H327+H248+H97</f>
        <v>166213.84</v>
      </c>
      <c r="I330" s="7">
        <f>G330/F330</f>
        <v>0.90131478022025058</v>
      </c>
      <c r="J330" s="7">
        <f t="shared" si="28"/>
        <v>1</v>
      </c>
    </row>
    <row r="331" spans="1:10" x14ac:dyDescent="0.75">
      <c r="A331" t="s">
        <v>586</v>
      </c>
      <c r="B331" t="s">
        <v>587</v>
      </c>
      <c r="C331" s="1">
        <v>2845.18</v>
      </c>
      <c r="D331" s="1">
        <v>2790.25</v>
      </c>
      <c r="E331" s="1">
        <v>54.93</v>
      </c>
      <c r="F331" s="5">
        <f>F93+F135+F225+F234+F263</f>
        <v>1106272.25</v>
      </c>
      <c r="G331" s="5">
        <f>G93+G135+G225+G234+G263</f>
        <v>958412.02</v>
      </c>
      <c r="H331" s="5">
        <f>H93+H135+H225+H234+H263</f>
        <v>147860.22999999998</v>
      </c>
      <c r="I331" s="7">
        <f>G331/F331</f>
        <v>0.86634372325618758</v>
      </c>
      <c r="J331" s="7">
        <f t="shared" si="28"/>
        <v>0.98069366437272865</v>
      </c>
    </row>
    <row r="332" spans="1:10" x14ac:dyDescent="0.75">
      <c r="A332" t="s">
        <v>588</v>
      </c>
      <c r="B332" t="s">
        <v>589</v>
      </c>
      <c r="C332" s="1">
        <v>16450</v>
      </c>
      <c r="D332" s="1">
        <v>0</v>
      </c>
      <c r="E332" s="1">
        <v>16450</v>
      </c>
      <c r="J332" s="7">
        <f t="shared" si="28"/>
        <v>0</v>
      </c>
    </row>
    <row r="333" spans="1:10" x14ac:dyDescent="0.75">
      <c r="A333" t="s">
        <v>590</v>
      </c>
      <c r="B333" t="s">
        <v>581</v>
      </c>
      <c r="C333" s="1">
        <v>544.20000000000005</v>
      </c>
      <c r="D333" s="1">
        <v>0</v>
      </c>
      <c r="E333" s="1">
        <v>544.20000000000005</v>
      </c>
      <c r="J333" s="7">
        <f t="shared" si="28"/>
        <v>0</v>
      </c>
    </row>
    <row r="334" spans="1:10" x14ac:dyDescent="0.75">
      <c r="A334" t="s">
        <v>591</v>
      </c>
      <c r="B334" t="s">
        <v>592</v>
      </c>
      <c r="C334" s="1">
        <v>370.19</v>
      </c>
      <c r="D334" s="1">
        <v>370.19</v>
      </c>
      <c r="E334" s="1">
        <v>0</v>
      </c>
      <c r="J334" s="7">
        <f t="shared" si="28"/>
        <v>1</v>
      </c>
    </row>
    <row r="335" spans="1:10" x14ac:dyDescent="0.75">
      <c r="A335" t="s">
        <v>593</v>
      </c>
      <c r="B335" t="s">
        <v>594</v>
      </c>
      <c r="C335" s="1">
        <v>2697.76</v>
      </c>
      <c r="D335" s="1">
        <v>1383.02</v>
      </c>
      <c r="E335" s="1">
        <v>1314.74</v>
      </c>
      <c r="J335" s="7">
        <f t="shared" si="28"/>
        <v>0.5126549433604175</v>
      </c>
    </row>
    <row r="336" spans="1:10" x14ac:dyDescent="0.75">
      <c r="A336" t="s">
        <v>1045</v>
      </c>
      <c r="C336" s="1">
        <f>SUM(C6:C335)</f>
        <v>5115871.1599999992</v>
      </c>
      <c r="D336" s="1">
        <f>SUM(D6:D335)</f>
        <v>4794327.5900000026</v>
      </c>
      <c r="E336" s="1">
        <f t="shared" ref="E327:E336" si="29">C336-D336</f>
        <v>321543.56999999657</v>
      </c>
      <c r="F336" s="7">
        <f>D336/C336</f>
        <v>0.93714783661596424</v>
      </c>
      <c r="J336" s="7">
        <f t="shared" si="28"/>
        <v>0.93714783661596424</v>
      </c>
    </row>
    <row r="337" spans="1:10" x14ac:dyDescent="0.75">
      <c r="C337" s="1"/>
      <c r="D337" s="1"/>
      <c r="E337" s="1"/>
      <c r="J337" s="7"/>
    </row>
    <row r="338" spans="1:10" x14ac:dyDescent="0.75">
      <c r="C338" s="1"/>
      <c r="D338" s="1"/>
      <c r="E338" s="1"/>
      <c r="J338" s="7"/>
    </row>
    <row r="339" spans="1:10" x14ac:dyDescent="0.75">
      <c r="C339" s="1"/>
      <c r="D339" s="1"/>
      <c r="E339" s="1"/>
      <c r="J339" s="7"/>
    </row>
    <row r="340" spans="1:10" x14ac:dyDescent="0.75">
      <c r="C340" s="1"/>
      <c r="D340" s="1"/>
      <c r="E340" s="1"/>
      <c r="J340" s="7"/>
    </row>
    <row r="341" spans="1:10" x14ac:dyDescent="0.75">
      <c r="A341" t="s">
        <v>4</v>
      </c>
      <c r="B341" t="s">
        <v>5</v>
      </c>
      <c r="C341" t="s">
        <v>6</v>
      </c>
      <c r="D341" t="s">
        <v>7</v>
      </c>
      <c r="E341" t="s">
        <v>8</v>
      </c>
      <c r="J341" s="7" t="s">
        <v>1091</v>
      </c>
    </row>
    <row r="342" spans="1:10" x14ac:dyDescent="0.75">
      <c r="A342" t="s">
        <v>596</v>
      </c>
      <c r="B342" t="s">
        <v>597</v>
      </c>
      <c r="C342" s="1">
        <v>10440</v>
      </c>
      <c r="D342" s="1">
        <v>18159.57</v>
      </c>
      <c r="E342" s="1">
        <v>-7719.57</v>
      </c>
      <c r="J342" s="7">
        <f t="shared" si="28"/>
        <v>1.7394224137931034</v>
      </c>
    </row>
    <row r="343" spans="1:10" x14ac:dyDescent="0.75">
      <c r="A343" t="s">
        <v>598</v>
      </c>
      <c r="B343" t="s">
        <v>599</v>
      </c>
      <c r="C343" s="1">
        <v>7500</v>
      </c>
      <c r="D343" s="1">
        <v>3293.75</v>
      </c>
      <c r="E343" s="1">
        <v>4206.25</v>
      </c>
      <c r="J343" s="7">
        <f t="shared" si="28"/>
        <v>0.43916666666666665</v>
      </c>
    </row>
    <row r="344" spans="1:10" x14ac:dyDescent="0.75">
      <c r="A344" t="s">
        <v>600</v>
      </c>
      <c r="B344" t="s">
        <v>601</v>
      </c>
      <c r="C344" s="1">
        <v>24180</v>
      </c>
      <c r="D344" s="1">
        <v>20200.02</v>
      </c>
      <c r="E344" s="1">
        <v>3979.98</v>
      </c>
      <c r="J344" s="7">
        <f t="shared" si="28"/>
        <v>0.83540198511166253</v>
      </c>
    </row>
    <row r="345" spans="1:10" x14ac:dyDescent="0.75">
      <c r="A345" t="s">
        <v>602</v>
      </c>
      <c r="B345" t="s">
        <v>28</v>
      </c>
      <c r="C345" s="1">
        <v>15480</v>
      </c>
      <c r="D345" s="1">
        <v>15519.57</v>
      </c>
      <c r="E345" s="1">
        <v>-39.57</v>
      </c>
      <c r="J345" s="7">
        <f t="shared" si="28"/>
        <v>1.0025562015503875</v>
      </c>
    </row>
    <row r="346" spans="1:10" x14ac:dyDescent="0.75">
      <c r="A346" t="s">
        <v>603</v>
      </c>
      <c r="B346" t="s">
        <v>30</v>
      </c>
      <c r="C346" s="1">
        <v>1260</v>
      </c>
      <c r="D346" s="1">
        <v>1447.25</v>
      </c>
      <c r="E346" s="1">
        <v>-187.25</v>
      </c>
      <c r="J346" s="7">
        <f t="shared" si="28"/>
        <v>1.148611111111111</v>
      </c>
    </row>
    <row r="347" spans="1:10" x14ac:dyDescent="0.75">
      <c r="A347" t="s">
        <v>604</v>
      </c>
      <c r="B347" t="s">
        <v>64</v>
      </c>
      <c r="C347" s="1">
        <v>13800</v>
      </c>
      <c r="D347" s="1">
        <v>5745.75</v>
      </c>
      <c r="E347" s="1">
        <v>8054.25</v>
      </c>
      <c r="J347" s="7">
        <f t="shared" si="28"/>
        <v>0.41635869565217393</v>
      </c>
    </row>
    <row r="348" spans="1:10" x14ac:dyDescent="0.75">
      <c r="A348" t="s">
        <v>605</v>
      </c>
      <c r="B348" t="s">
        <v>606</v>
      </c>
      <c r="C348" s="1">
        <v>29540</v>
      </c>
      <c r="D348" s="1">
        <v>34709.26</v>
      </c>
      <c r="E348" s="1">
        <v>-5169.26</v>
      </c>
      <c r="J348" s="7">
        <f t="shared" si="28"/>
        <v>1.1749918754231552</v>
      </c>
    </row>
    <row r="349" spans="1:10" x14ac:dyDescent="0.75">
      <c r="A349" t="s">
        <v>607</v>
      </c>
      <c r="B349" t="s">
        <v>608</v>
      </c>
      <c r="C349" s="1">
        <v>2000</v>
      </c>
      <c r="D349" s="1">
        <v>224.99</v>
      </c>
      <c r="E349" s="1">
        <v>1775.01</v>
      </c>
      <c r="J349" s="7">
        <f t="shared" si="28"/>
        <v>0.112495</v>
      </c>
    </row>
    <row r="350" spans="1:10" x14ac:dyDescent="0.75">
      <c r="A350" t="s">
        <v>1042</v>
      </c>
      <c r="B350" t="s">
        <v>1043</v>
      </c>
      <c r="C350" s="1">
        <v>0</v>
      </c>
      <c r="D350" s="1">
        <v>714.18</v>
      </c>
      <c r="E350" s="1">
        <v>-714.18</v>
      </c>
      <c r="J350" s="7">
        <v>7.1417999999999999</v>
      </c>
    </row>
    <row r="351" spans="1:10" x14ac:dyDescent="0.75">
      <c r="A351" t="s">
        <v>609</v>
      </c>
      <c r="B351" t="s">
        <v>610</v>
      </c>
      <c r="C351" s="1">
        <v>8715</v>
      </c>
      <c r="D351" s="1">
        <v>7911.32</v>
      </c>
      <c r="E351" s="1">
        <v>803.68</v>
      </c>
      <c r="J351" s="7">
        <f t="shared" si="28"/>
        <v>0.90778198508318986</v>
      </c>
    </row>
    <row r="352" spans="1:10" x14ac:dyDescent="0.75">
      <c r="A352" t="s">
        <v>611</v>
      </c>
      <c r="B352" t="s">
        <v>171</v>
      </c>
      <c r="C352" s="1">
        <v>38000</v>
      </c>
      <c r="D352" s="1">
        <v>25881.5</v>
      </c>
      <c r="E352" s="1">
        <v>12118.5</v>
      </c>
      <c r="J352" s="7">
        <f t="shared" si="28"/>
        <v>0.68109210526315789</v>
      </c>
    </row>
    <row r="353" spans="1:10" x14ac:dyDescent="0.75">
      <c r="A353" t="s">
        <v>612</v>
      </c>
      <c r="B353" t="s">
        <v>613</v>
      </c>
      <c r="C353" s="1">
        <v>65000</v>
      </c>
      <c r="D353" s="1">
        <v>46113.83</v>
      </c>
      <c r="E353" s="1">
        <v>18886.169999999998</v>
      </c>
      <c r="F353" s="3">
        <f>SUM(C342:C354)</f>
        <v>279805.40000000002</v>
      </c>
      <c r="G353" s="3">
        <f t="shared" ref="G353:H353" si="30">SUM(D342:D354)</f>
        <v>179920.99</v>
      </c>
      <c r="H353" s="3">
        <f t="shared" si="30"/>
        <v>99884.41</v>
      </c>
      <c r="I353" s="7">
        <f t="shared" ref="I353:I362" si="31">G353/F353</f>
        <v>0.64302186448152887</v>
      </c>
      <c r="J353" s="7">
        <f t="shared" si="28"/>
        <v>0.70944353846153851</v>
      </c>
    </row>
    <row r="354" spans="1:10" x14ac:dyDescent="0.75">
      <c r="A354" t="s">
        <v>614</v>
      </c>
      <c r="B354" t="s">
        <v>615</v>
      </c>
      <c r="C354" s="1">
        <v>63890.400000000001</v>
      </c>
      <c r="D354" s="1">
        <v>0</v>
      </c>
      <c r="E354" s="1">
        <v>63890.400000000001</v>
      </c>
      <c r="F354" s="5">
        <f>C355</f>
        <v>27920</v>
      </c>
      <c r="G354" s="5">
        <f t="shared" ref="G354:H354" si="32">D355</f>
        <v>28085.37</v>
      </c>
      <c r="H354" s="5">
        <f t="shared" si="32"/>
        <v>-165.37</v>
      </c>
      <c r="I354" s="7">
        <f t="shared" si="31"/>
        <v>1.0059229942693408</v>
      </c>
      <c r="J354" s="7">
        <f t="shared" si="28"/>
        <v>0</v>
      </c>
    </row>
    <row r="355" spans="1:10" x14ac:dyDescent="0.75">
      <c r="A355" t="s">
        <v>616</v>
      </c>
      <c r="B355" t="s">
        <v>617</v>
      </c>
      <c r="C355" s="1">
        <v>27920</v>
      </c>
      <c r="D355" s="1">
        <v>28085.37</v>
      </c>
      <c r="E355" s="1">
        <v>-165.37</v>
      </c>
      <c r="J355" s="7">
        <f t="shared" si="28"/>
        <v>1.0059229942693408</v>
      </c>
    </row>
    <row r="356" spans="1:10" x14ac:dyDescent="0.75">
      <c r="A356" t="s">
        <v>618</v>
      </c>
      <c r="B356" t="s">
        <v>32</v>
      </c>
      <c r="C356" s="1">
        <v>330</v>
      </c>
      <c r="D356" s="1">
        <v>165.5</v>
      </c>
      <c r="E356" s="1">
        <v>164.5</v>
      </c>
      <c r="J356" s="7">
        <f t="shared" si="28"/>
        <v>0.50151515151515147</v>
      </c>
    </row>
    <row r="357" spans="1:10" x14ac:dyDescent="0.75">
      <c r="A357" t="s">
        <v>619</v>
      </c>
      <c r="B357" t="s">
        <v>34</v>
      </c>
      <c r="C357" s="1">
        <v>1500</v>
      </c>
      <c r="D357" s="1">
        <v>1230.98</v>
      </c>
      <c r="E357" s="1">
        <v>269.02</v>
      </c>
      <c r="J357" s="7">
        <f t="shared" si="28"/>
        <v>0.82065333333333335</v>
      </c>
    </row>
    <row r="358" spans="1:10" x14ac:dyDescent="0.75">
      <c r="A358" t="s">
        <v>620</v>
      </c>
      <c r="B358" t="s">
        <v>621</v>
      </c>
      <c r="C358" s="1">
        <v>4000</v>
      </c>
      <c r="D358" s="1">
        <v>7594.96</v>
      </c>
      <c r="E358" s="1">
        <v>-3594.96</v>
      </c>
      <c r="J358" s="7">
        <f t="shared" si="28"/>
        <v>1.8987400000000001</v>
      </c>
    </row>
    <row r="359" spans="1:10" x14ac:dyDescent="0.75">
      <c r="A359" t="s">
        <v>622</v>
      </c>
      <c r="B359" t="s">
        <v>36</v>
      </c>
      <c r="C359" s="1">
        <v>12700</v>
      </c>
      <c r="D359" s="1">
        <v>15302.07</v>
      </c>
      <c r="E359" s="1">
        <v>-2602.0700000000002</v>
      </c>
      <c r="J359" s="7">
        <f t="shared" si="28"/>
        <v>1.2048874015748032</v>
      </c>
    </row>
    <row r="360" spans="1:10" x14ac:dyDescent="0.75">
      <c r="A360" t="s">
        <v>623</v>
      </c>
      <c r="B360" t="s">
        <v>54</v>
      </c>
      <c r="C360" s="1">
        <v>2500</v>
      </c>
      <c r="D360" s="1">
        <v>1955.78</v>
      </c>
      <c r="E360" s="1">
        <v>544.22</v>
      </c>
      <c r="J360" s="7">
        <f t="shared" si="28"/>
        <v>0.78231200000000001</v>
      </c>
    </row>
    <row r="361" spans="1:10" x14ac:dyDescent="0.75">
      <c r="A361" t="s">
        <v>624</v>
      </c>
      <c r="B361" t="s">
        <v>625</v>
      </c>
      <c r="C361" s="1">
        <v>3200</v>
      </c>
      <c r="D361" s="1">
        <v>2906.53</v>
      </c>
      <c r="E361" s="1">
        <v>293.47000000000003</v>
      </c>
      <c r="J361" s="7">
        <f t="shared" si="28"/>
        <v>0.90829062500000002</v>
      </c>
    </row>
    <row r="362" spans="1:10" x14ac:dyDescent="0.75">
      <c r="A362" t="s">
        <v>953</v>
      </c>
      <c r="B362" t="s">
        <v>50</v>
      </c>
      <c r="C362" s="1">
        <v>2000</v>
      </c>
      <c r="D362" s="1">
        <v>560.24</v>
      </c>
      <c r="E362" s="1">
        <v>1439.76</v>
      </c>
      <c r="F362" s="3">
        <f>SUM(C356:C363)</f>
        <v>30445.75</v>
      </c>
      <c r="G362" s="3">
        <f t="shared" ref="G362:H362" si="33">SUM(D356:D363)</f>
        <v>33152.89</v>
      </c>
      <c r="H362" s="3">
        <f t="shared" si="33"/>
        <v>-2707.1399999999994</v>
      </c>
      <c r="I362" s="7">
        <f t="shared" si="31"/>
        <v>1.0889168438944681</v>
      </c>
      <c r="J362" s="7">
        <f t="shared" si="28"/>
        <v>0.28011999999999998</v>
      </c>
    </row>
    <row r="363" spans="1:10" x14ac:dyDescent="0.75">
      <c r="A363" t="s">
        <v>626</v>
      </c>
      <c r="B363" t="s">
        <v>40</v>
      </c>
      <c r="C363" s="1">
        <v>4215.75</v>
      </c>
      <c r="D363" s="1">
        <v>3436.83</v>
      </c>
      <c r="E363" s="1">
        <v>778.92</v>
      </c>
      <c r="J363" s="7">
        <f t="shared" si="28"/>
        <v>0.81523572318092863</v>
      </c>
    </row>
    <row r="364" spans="1:10" x14ac:dyDescent="0.75">
      <c r="A364" t="s">
        <v>627</v>
      </c>
      <c r="B364" t="s">
        <v>628</v>
      </c>
      <c r="C364" s="1">
        <v>84000</v>
      </c>
      <c r="D364" s="1">
        <v>109040.99</v>
      </c>
      <c r="E364" s="1">
        <v>-25040.99</v>
      </c>
      <c r="J364" s="7">
        <f t="shared" si="28"/>
        <v>1.2981070238095238</v>
      </c>
    </row>
    <row r="365" spans="1:10" x14ac:dyDescent="0.75">
      <c r="A365" t="s">
        <v>629</v>
      </c>
      <c r="B365" t="s">
        <v>630</v>
      </c>
      <c r="C365" s="1">
        <v>1800</v>
      </c>
      <c r="D365" s="1">
        <v>12108.46</v>
      </c>
      <c r="E365" s="1">
        <v>-10308.459999999999</v>
      </c>
      <c r="J365" s="7">
        <f t="shared" si="28"/>
        <v>6.726922222222222</v>
      </c>
    </row>
    <row r="366" spans="1:10" x14ac:dyDescent="0.75">
      <c r="A366" t="s">
        <v>631</v>
      </c>
      <c r="B366" t="s">
        <v>632</v>
      </c>
      <c r="C366" s="1">
        <v>88480</v>
      </c>
      <c r="D366" s="1">
        <v>47057.32</v>
      </c>
      <c r="E366" s="1">
        <v>41422.68</v>
      </c>
      <c r="J366" s="7">
        <f t="shared" si="28"/>
        <v>0.53184132007233276</v>
      </c>
    </row>
    <row r="367" spans="1:10" x14ac:dyDescent="0.75">
      <c r="A367" t="s">
        <v>1088</v>
      </c>
      <c r="B367" t="s">
        <v>1089</v>
      </c>
      <c r="C367" s="1">
        <v>3423.5</v>
      </c>
      <c r="D367" s="1">
        <v>3423.5</v>
      </c>
      <c r="E367" s="1">
        <v>0</v>
      </c>
      <c r="J367" s="7">
        <f t="shared" si="28"/>
        <v>1</v>
      </c>
    </row>
    <row r="368" spans="1:10" x14ac:dyDescent="0.75">
      <c r="A368" t="s">
        <v>633</v>
      </c>
      <c r="B368" t="s">
        <v>634</v>
      </c>
      <c r="C368" s="1">
        <v>1750</v>
      </c>
      <c r="D368" s="1">
        <v>2072.11</v>
      </c>
      <c r="E368" s="1">
        <v>-322.11</v>
      </c>
      <c r="J368" s="7">
        <f t="shared" si="28"/>
        <v>1.1840628571428573</v>
      </c>
    </row>
    <row r="369" spans="1:10" x14ac:dyDescent="0.75">
      <c r="A369" t="s">
        <v>635</v>
      </c>
      <c r="B369" t="s">
        <v>636</v>
      </c>
      <c r="C369" s="1">
        <v>137363.41</v>
      </c>
      <c r="D369" s="1">
        <v>130625.78</v>
      </c>
      <c r="E369" s="1">
        <v>6737.63</v>
      </c>
      <c r="J369" s="7">
        <f t="shared" si="28"/>
        <v>0.95095032949458658</v>
      </c>
    </row>
    <row r="370" spans="1:10" x14ac:dyDescent="0.75">
      <c r="A370" t="s">
        <v>637</v>
      </c>
      <c r="B370" t="s">
        <v>638</v>
      </c>
      <c r="C370" s="1">
        <v>15000</v>
      </c>
      <c r="D370" s="1">
        <v>1174.83</v>
      </c>
      <c r="E370" s="1">
        <v>13825.17</v>
      </c>
      <c r="J370" s="7">
        <f t="shared" si="28"/>
        <v>7.8321999999999989E-2</v>
      </c>
    </row>
    <row r="371" spans="1:10" x14ac:dyDescent="0.75">
      <c r="A371" t="s">
        <v>639</v>
      </c>
      <c r="B371" t="s">
        <v>640</v>
      </c>
      <c r="C371" s="1">
        <v>750</v>
      </c>
      <c r="D371" s="1">
        <v>802.31</v>
      </c>
      <c r="E371" s="1">
        <v>-52.31</v>
      </c>
      <c r="J371" s="7">
        <f t="shared" si="28"/>
        <v>1.0697466666666666</v>
      </c>
    </row>
    <row r="372" spans="1:10" x14ac:dyDescent="0.75">
      <c r="A372" t="s">
        <v>641</v>
      </c>
      <c r="B372" t="s">
        <v>346</v>
      </c>
      <c r="C372" s="1">
        <v>6000</v>
      </c>
      <c r="D372" s="1">
        <v>8772.2999999999993</v>
      </c>
      <c r="E372" s="1">
        <v>-2772.3</v>
      </c>
      <c r="J372" s="7">
        <f t="shared" si="28"/>
        <v>1.4620499999999998</v>
      </c>
    </row>
    <row r="373" spans="1:10" x14ac:dyDescent="0.75">
      <c r="A373" t="s">
        <v>642</v>
      </c>
      <c r="B373" t="s">
        <v>643</v>
      </c>
      <c r="C373" s="1">
        <v>12000</v>
      </c>
      <c r="D373" s="1">
        <v>6950</v>
      </c>
      <c r="E373" s="1">
        <v>5050</v>
      </c>
      <c r="J373" s="7">
        <f t="shared" si="28"/>
        <v>0.57916666666666672</v>
      </c>
    </row>
    <row r="374" spans="1:10" x14ac:dyDescent="0.75">
      <c r="A374" t="s">
        <v>644</v>
      </c>
      <c r="B374" t="s">
        <v>645</v>
      </c>
      <c r="C374" s="1">
        <v>3000</v>
      </c>
      <c r="D374" s="1">
        <v>2520</v>
      </c>
      <c r="E374" s="1">
        <v>480</v>
      </c>
      <c r="J374" s="7">
        <f t="shared" si="28"/>
        <v>0.84</v>
      </c>
    </row>
    <row r="375" spans="1:10" x14ac:dyDescent="0.75">
      <c r="A375" t="s">
        <v>646</v>
      </c>
      <c r="B375" t="s">
        <v>647</v>
      </c>
      <c r="C375" s="1">
        <v>60000</v>
      </c>
      <c r="D375" s="1">
        <v>93693.4</v>
      </c>
      <c r="E375" s="1">
        <v>-33693.4</v>
      </c>
      <c r="J375" s="7">
        <f t="shared" si="28"/>
        <v>1.5615566666666665</v>
      </c>
    </row>
    <row r="376" spans="1:10" x14ac:dyDescent="0.75">
      <c r="A376" t="s">
        <v>648</v>
      </c>
      <c r="B376" t="s">
        <v>649</v>
      </c>
      <c r="C376" s="1">
        <v>96256.58</v>
      </c>
      <c r="D376" s="1">
        <v>151496.15</v>
      </c>
      <c r="E376" s="1">
        <v>-55239.57</v>
      </c>
      <c r="J376" s="7">
        <f t="shared" si="28"/>
        <v>1.5738783779768613</v>
      </c>
    </row>
    <row r="377" spans="1:10" x14ac:dyDescent="0.75">
      <c r="A377" t="s">
        <v>650</v>
      </c>
      <c r="B377" t="s">
        <v>214</v>
      </c>
      <c r="C377" s="1">
        <v>6850.69</v>
      </c>
      <c r="D377" s="1">
        <v>5217.6899999999996</v>
      </c>
      <c r="E377" s="1">
        <v>1633</v>
      </c>
      <c r="J377" s="7">
        <f t="shared" si="28"/>
        <v>0.76162985042382592</v>
      </c>
    </row>
    <row r="378" spans="1:10" x14ac:dyDescent="0.75">
      <c r="A378" t="s">
        <v>651</v>
      </c>
      <c r="B378" t="s">
        <v>652</v>
      </c>
      <c r="C378" s="1">
        <v>3500</v>
      </c>
      <c r="D378" s="1">
        <v>2528.92</v>
      </c>
      <c r="E378" s="1">
        <v>971.08</v>
      </c>
      <c r="J378" s="7">
        <f t="shared" si="28"/>
        <v>0.72254857142857143</v>
      </c>
    </row>
    <row r="379" spans="1:10" x14ac:dyDescent="0.75">
      <c r="A379" t="s">
        <v>653</v>
      </c>
      <c r="B379" t="s">
        <v>654</v>
      </c>
      <c r="C379" s="1">
        <v>1500</v>
      </c>
      <c r="D379" s="1">
        <v>1803.8</v>
      </c>
      <c r="E379" s="1">
        <v>-303.8</v>
      </c>
      <c r="J379" s="7">
        <f t="shared" si="28"/>
        <v>1.2025333333333332</v>
      </c>
    </row>
    <row r="380" spans="1:10" x14ac:dyDescent="0.75">
      <c r="A380" t="s">
        <v>655</v>
      </c>
      <c r="B380" t="s">
        <v>656</v>
      </c>
      <c r="C380" s="1">
        <v>1700</v>
      </c>
      <c r="D380" s="1">
        <v>0</v>
      </c>
      <c r="E380" s="1">
        <v>1700</v>
      </c>
      <c r="J380" s="7">
        <f t="shared" si="28"/>
        <v>0</v>
      </c>
    </row>
    <row r="381" spans="1:10" x14ac:dyDescent="0.75">
      <c r="A381" t="s">
        <v>657</v>
      </c>
      <c r="B381" t="s">
        <v>658</v>
      </c>
      <c r="C381" s="1">
        <v>22000</v>
      </c>
      <c r="D381" s="1">
        <v>19653.490000000002</v>
      </c>
      <c r="E381" s="1">
        <v>2346.5100000000002</v>
      </c>
      <c r="J381" s="7">
        <f t="shared" si="28"/>
        <v>0.89334045454545463</v>
      </c>
    </row>
    <row r="382" spans="1:10" x14ac:dyDescent="0.75">
      <c r="A382" t="s">
        <v>659</v>
      </c>
      <c r="B382" t="s">
        <v>365</v>
      </c>
      <c r="C382" s="1">
        <v>1500</v>
      </c>
      <c r="D382" s="1">
        <v>388.06</v>
      </c>
      <c r="E382" s="1">
        <v>1111.94</v>
      </c>
      <c r="J382" s="7">
        <f t="shared" si="28"/>
        <v>0.2587066666666667</v>
      </c>
    </row>
    <row r="383" spans="1:10" x14ac:dyDescent="0.75">
      <c r="A383" t="s">
        <v>660</v>
      </c>
      <c r="B383" t="s">
        <v>661</v>
      </c>
      <c r="C383" s="1">
        <v>3000</v>
      </c>
      <c r="D383" s="1">
        <v>3078.48</v>
      </c>
      <c r="E383" s="1">
        <v>-78.48</v>
      </c>
      <c r="J383" s="7">
        <f t="shared" si="28"/>
        <v>1.02616</v>
      </c>
    </row>
    <row r="384" spans="1:10" x14ac:dyDescent="0.75">
      <c r="A384" t="s">
        <v>662</v>
      </c>
      <c r="B384" t="s">
        <v>663</v>
      </c>
      <c r="C384" s="1">
        <v>2500</v>
      </c>
      <c r="D384" s="1">
        <v>2179.8000000000002</v>
      </c>
      <c r="E384" s="1">
        <v>320.2</v>
      </c>
      <c r="J384" s="7">
        <f t="shared" si="28"/>
        <v>0.87192000000000003</v>
      </c>
    </row>
    <row r="385" spans="1:10" x14ac:dyDescent="0.75">
      <c r="A385" t="s">
        <v>664</v>
      </c>
      <c r="B385" t="s">
        <v>665</v>
      </c>
      <c r="C385" s="1">
        <v>2000</v>
      </c>
      <c r="D385" s="1">
        <v>2069.73</v>
      </c>
      <c r="E385" s="1">
        <v>-69.73</v>
      </c>
      <c r="J385" s="7">
        <f t="shared" si="28"/>
        <v>1.0348649999999999</v>
      </c>
    </row>
    <row r="386" spans="1:10" x14ac:dyDescent="0.75">
      <c r="A386" t="s">
        <v>666</v>
      </c>
      <c r="B386" t="s">
        <v>667</v>
      </c>
      <c r="C386" s="1">
        <v>1500</v>
      </c>
      <c r="D386" s="1">
        <v>1442.61</v>
      </c>
      <c r="E386" s="1">
        <v>57.39</v>
      </c>
      <c r="J386" s="7">
        <f t="shared" si="28"/>
        <v>0.96173999999999993</v>
      </c>
    </row>
    <row r="387" spans="1:10" x14ac:dyDescent="0.75">
      <c r="A387" t="s">
        <v>668</v>
      </c>
      <c r="B387" t="s">
        <v>669</v>
      </c>
      <c r="C387" s="1">
        <v>500</v>
      </c>
      <c r="D387" s="1">
        <v>157.25</v>
      </c>
      <c r="E387" s="1">
        <v>342.75</v>
      </c>
      <c r="J387" s="7">
        <f t="shared" si="28"/>
        <v>0.3145</v>
      </c>
    </row>
    <row r="388" spans="1:10" x14ac:dyDescent="0.75">
      <c r="A388" t="s">
        <v>670</v>
      </c>
      <c r="B388" t="s">
        <v>671</v>
      </c>
      <c r="C388" s="1">
        <v>188260</v>
      </c>
      <c r="D388" s="1">
        <v>195431.18</v>
      </c>
      <c r="E388" s="1">
        <v>-7171.18</v>
      </c>
      <c r="J388" s="7">
        <f t="shared" si="28"/>
        <v>1.0380918941888877</v>
      </c>
    </row>
    <row r="389" spans="1:10" x14ac:dyDescent="0.75">
      <c r="A389" t="s">
        <v>672</v>
      </c>
      <c r="B389" t="s">
        <v>630</v>
      </c>
      <c r="C389" s="1">
        <v>15000</v>
      </c>
      <c r="D389" s="1">
        <v>38041.589999999997</v>
      </c>
      <c r="E389" s="1">
        <v>-23041.59</v>
      </c>
      <c r="J389" s="7">
        <f t="shared" si="28"/>
        <v>2.5361059999999997</v>
      </c>
    </row>
    <row r="390" spans="1:10" x14ac:dyDescent="0.75">
      <c r="A390" t="s">
        <v>673</v>
      </c>
      <c r="B390" t="s">
        <v>30</v>
      </c>
      <c r="C390" s="1">
        <v>5000</v>
      </c>
      <c r="D390" s="1">
        <v>2432.4</v>
      </c>
      <c r="E390" s="1">
        <v>2567.6</v>
      </c>
      <c r="J390" s="7">
        <f t="shared" si="28"/>
        <v>0.48648000000000002</v>
      </c>
    </row>
    <row r="391" spans="1:10" x14ac:dyDescent="0.75">
      <c r="A391" t="s">
        <v>674</v>
      </c>
      <c r="B391" t="s">
        <v>675</v>
      </c>
      <c r="C391" s="1">
        <v>5500</v>
      </c>
      <c r="D391" s="1">
        <v>4712.2700000000004</v>
      </c>
      <c r="E391" s="1">
        <v>787.73</v>
      </c>
      <c r="J391" s="7">
        <f t="shared" ref="J391:J454" si="34">D391/C391</f>
        <v>0.85677636363636367</v>
      </c>
    </row>
    <row r="392" spans="1:10" x14ac:dyDescent="0.75">
      <c r="A392" t="s">
        <v>676</v>
      </c>
      <c r="B392" t="s">
        <v>677</v>
      </c>
      <c r="C392" s="1">
        <v>750</v>
      </c>
      <c r="D392" s="1">
        <v>0</v>
      </c>
      <c r="E392" s="1">
        <v>750</v>
      </c>
      <c r="J392" s="7">
        <f t="shared" si="34"/>
        <v>0</v>
      </c>
    </row>
    <row r="393" spans="1:10" x14ac:dyDescent="0.75">
      <c r="A393" t="s">
        <v>678</v>
      </c>
      <c r="B393" t="s">
        <v>679</v>
      </c>
      <c r="C393" s="1">
        <v>979.9</v>
      </c>
      <c r="D393" s="1">
        <v>979.9</v>
      </c>
      <c r="E393" s="1">
        <v>0</v>
      </c>
      <c r="J393" s="7">
        <f t="shared" si="34"/>
        <v>1</v>
      </c>
    </row>
    <row r="394" spans="1:10" x14ac:dyDescent="0.75">
      <c r="A394" t="s">
        <v>680</v>
      </c>
      <c r="B394" t="s">
        <v>681</v>
      </c>
      <c r="C394" s="1">
        <v>6000</v>
      </c>
      <c r="D394" s="1">
        <v>2085.1</v>
      </c>
      <c r="E394" s="1">
        <v>3914.9</v>
      </c>
      <c r="J394" s="7">
        <f t="shared" si="34"/>
        <v>0.34751666666666664</v>
      </c>
    </row>
    <row r="395" spans="1:10" x14ac:dyDescent="0.75">
      <c r="A395" t="s">
        <v>682</v>
      </c>
      <c r="B395" t="s">
        <v>683</v>
      </c>
      <c r="C395" s="1">
        <v>42500</v>
      </c>
      <c r="D395" s="1">
        <v>34796.5</v>
      </c>
      <c r="E395" s="1">
        <v>7703.5</v>
      </c>
      <c r="J395" s="7">
        <f t="shared" si="34"/>
        <v>0.81874117647058819</v>
      </c>
    </row>
    <row r="396" spans="1:10" x14ac:dyDescent="0.75">
      <c r="A396" t="s">
        <v>684</v>
      </c>
      <c r="B396" t="s">
        <v>685</v>
      </c>
      <c r="C396" s="1">
        <v>37750</v>
      </c>
      <c r="D396" s="1">
        <v>39672.68</v>
      </c>
      <c r="E396" s="1">
        <v>-1922.68</v>
      </c>
      <c r="J396" s="7">
        <f t="shared" si="34"/>
        <v>1.0509319205298013</v>
      </c>
    </row>
    <row r="397" spans="1:10" x14ac:dyDescent="0.75">
      <c r="A397" t="s">
        <v>686</v>
      </c>
      <c r="B397" t="s">
        <v>687</v>
      </c>
      <c r="C397" s="1">
        <v>5500</v>
      </c>
      <c r="D397" s="1">
        <v>345</v>
      </c>
      <c r="E397" s="1">
        <v>5155</v>
      </c>
      <c r="J397" s="7">
        <f t="shared" si="34"/>
        <v>6.2727272727272729E-2</v>
      </c>
    </row>
    <row r="398" spans="1:10" x14ac:dyDescent="0.75">
      <c r="A398" t="s">
        <v>688</v>
      </c>
      <c r="B398" t="s">
        <v>689</v>
      </c>
      <c r="C398" s="1">
        <v>2000</v>
      </c>
      <c r="D398" s="1">
        <v>1889.04</v>
      </c>
      <c r="E398" s="1">
        <v>110.96</v>
      </c>
      <c r="J398" s="7">
        <f t="shared" si="34"/>
        <v>0.94452000000000003</v>
      </c>
    </row>
    <row r="399" spans="1:10" x14ac:dyDescent="0.75">
      <c r="A399" t="s">
        <v>690</v>
      </c>
      <c r="B399" t="s">
        <v>691</v>
      </c>
      <c r="C399" s="1">
        <v>6000</v>
      </c>
      <c r="D399" s="1">
        <v>5855</v>
      </c>
      <c r="E399" s="1">
        <v>145</v>
      </c>
      <c r="J399" s="7">
        <f t="shared" si="34"/>
        <v>0.97583333333333333</v>
      </c>
    </row>
    <row r="400" spans="1:10" x14ac:dyDescent="0.75">
      <c r="A400" t="s">
        <v>692</v>
      </c>
      <c r="B400" t="s">
        <v>693</v>
      </c>
      <c r="C400" s="1">
        <v>25</v>
      </c>
      <c r="D400" s="1">
        <v>8.94</v>
      </c>
      <c r="E400" s="1">
        <v>16.059999999999999</v>
      </c>
      <c r="J400" s="7">
        <f t="shared" si="34"/>
        <v>0.35759999999999997</v>
      </c>
    </row>
    <row r="401" spans="1:10" x14ac:dyDescent="0.75">
      <c r="A401" t="s">
        <v>694</v>
      </c>
      <c r="B401" t="s">
        <v>695</v>
      </c>
      <c r="C401" s="1">
        <v>1500</v>
      </c>
      <c r="D401" s="1">
        <v>0</v>
      </c>
      <c r="E401" s="1">
        <v>1500</v>
      </c>
      <c r="J401" s="7">
        <f t="shared" si="34"/>
        <v>0</v>
      </c>
    </row>
    <row r="402" spans="1:10" x14ac:dyDescent="0.75">
      <c r="A402" t="s">
        <v>696</v>
      </c>
      <c r="B402" t="s">
        <v>697</v>
      </c>
      <c r="C402" s="1">
        <v>13000</v>
      </c>
      <c r="D402" s="1">
        <v>12341.47</v>
      </c>
      <c r="E402" s="1">
        <v>658.53</v>
      </c>
      <c r="J402" s="7">
        <f t="shared" si="34"/>
        <v>0.94934384615384615</v>
      </c>
    </row>
    <row r="403" spans="1:10" x14ac:dyDescent="0.75">
      <c r="A403" t="s">
        <v>698</v>
      </c>
      <c r="B403" t="s">
        <v>109</v>
      </c>
      <c r="C403" s="1">
        <v>3575</v>
      </c>
      <c r="D403" s="1">
        <v>3450.97</v>
      </c>
      <c r="E403" s="1">
        <v>124.03</v>
      </c>
      <c r="J403" s="7">
        <f t="shared" si="34"/>
        <v>0.96530629370629362</v>
      </c>
    </row>
    <row r="404" spans="1:10" x14ac:dyDescent="0.75">
      <c r="A404" t="s">
        <v>699</v>
      </c>
      <c r="B404" t="s">
        <v>700</v>
      </c>
      <c r="C404" s="1">
        <v>5250</v>
      </c>
      <c r="D404" s="1">
        <v>4732.74</v>
      </c>
      <c r="E404" s="1">
        <v>517.26</v>
      </c>
      <c r="J404" s="7">
        <f t="shared" si="34"/>
        <v>0.90147428571428567</v>
      </c>
    </row>
    <row r="405" spans="1:10" x14ac:dyDescent="0.75">
      <c r="A405" t="s">
        <v>701</v>
      </c>
      <c r="B405" t="s">
        <v>58</v>
      </c>
      <c r="C405" s="1">
        <v>2500</v>
      </c>
      <c r="D405" s="1">
        <v>3732.25</v>
      </c>
      <c r="E405" s="1">
        <v>-1232.25</v>
      </c>
      <c r="J405" s="7">
        <f t="shared" si="34"/>
        <v>1.4928999999999999</v>
      </c>
    </row>
    <row r="406" spans="1:10" x14ac:dyDescent="0.75">
      <c r="A406" t="s">
        <v>702</v>
      </c>
      <c r="B406" t="s">
        <v>703</v>
      </c>
      <c r="C406" s="1">
        <v>62796.5</v>
      </c>
      <c r="D406" s="1">
        <v>48848</v>
      </c>
      <c r="E406" s="1">
        <v>13948.5</v>
      </c>
      <c r="J406" s="7">
        <f t="shared" si="34"/>
        <v>0.77787774796366038</v>
      </c>
    </row>
    <row r="407" spans="1:10" x14ac:dyDescent="0.75">
      <c r="A407" t="s">
        <v>704</v>
      </c>
      <c r="B407" t="s">
        <v>705</v>
      </c>
      <c r="C407" s="1">
        <v>20000</v>
      </c>
      <c r="D407" s="1">
        <v>9419.59</v>
      </c>
      <c r="E407" s="1">
        <v>10580.41</v>
      </c>
      <c r="J407" s="7">
        <f t="shared" si="34"/>
        <v>0.4709795</v>
      </c>
    </row>
    <row r="408" spans="1:10" x14ac:dyDescent="0.75">
      <c r="A408" t="s">
        <v>706</v>
      </c>
      <c r="B408" t="s">
        <v>707</v>
      </c>
      <c r="C408" s="1">
        <v>750</v>
      </c>
      <c r="D408" s="1">
        <v>487</v>
      </c>
      <c r="E408" s="1">
        <v>263</v>
      </c>
      <c r="F408" s="1">
        <f>SUM(C364:C409)</f>
        <v>981510.58000000007</v>
      </c>
      <c r="G408" s="1">
        <f t="shared" ref="G408:H408" si="35">SUM(D364:D409)</f>
        <v>1017868.6000000001</v>
      </c>
      <c r="H408" s="1">
        <f t="shared" si="35"/>
        <v>-36358.020000000004</v>
      </c>
      <c r="I408" s="7">
        <f t="shared" ref="I408:I473" si="36">G408/F408</f>
        <v>1.0370429221455768</v>
      </c>
      <c r="J408" s="7">
        <f t="shared" si="34"/>
        <v>0.64933333333333332</v>
      </c>
    </row>
    <row r="409" spans="1:10" x14ac:dyDescent="0.75">
      <c r="A409" t="s">
        <v>708</v>
      </c>
      <c r="B409" t="s">
        <v>709</v>
      </c>
      <c r="C409" s="1">
        <v>500</v>
      </c>
      <c r="D409" s="1">
        <v>350</v>
      </c>
      <c r="E409" s="1">
        <v>150</v>
      </c>
      <c r="J409" s="7">
        <f t="shared" si="34"/>
        <v>0.7</v>
      </c>
    </row>
    <row r="410" spans="1:10" x14ac:dyDescent="0.75">
      <c r="A410" t="s">
        <v>710</v>
      </c>
      <c r="B410" t="s">
        <v>711</v>
      </c>
      <c r="C410" s="1">
        <v>231280</v>
      </c>
      <c r="D410" s="1">
        <v>227644.9</v>
      </c>
      <c r="E410" s="1">
        <v>3635.1</v>
      </c>
      <c r="J410" s="7">
        <f t="shared" si="34"/>
        <v>0.98428268765133164</v>
      </c>
    </row>
    <row r="411" spans="1:10" x14ac:dyDescent="0.75">
      <c r="A411" t="s">
        <v>712</v>
      </c>
      <c r="B411" t="s">
        <v>713</v>
      </c>
      <c r="C411" s="1">
        <v>17800</v>
      </c>
      <c r="D411" s="1">
        <v>1109.73</v>
      </c>
      <c r="E411" s="1">
        <v>16690.27</v>
      </c>
      <c r="J411" s="7">
        <f t="shared" si="34"/>
        <v>6.234438202247191E-2</v>
      </c>
    </row>
    <row r="412" spans="1:10" x14ac:dyDescent="0.75">
      <c r="A412" t="s">
        <v>714</v>
      </c>
      <c r="B412" t="s">
        <v>30</v>
      </c>
      <c r="C412" s="1">
        <v>4500</v>
      </c>
      <c r="D412" s="1">
        <v>1469.29</v>
      </c>
      <c r="E412" s="1">
        <v>3030.71</v>
      </c>
      <c r="J412" s="7">
        <f t="shared" si="34"/>
        <v>0.3265088888888889</v>
      </c>
    </row>
    <row r="413" spans="1:10" x14ac:dyDescent="0.75">
      <c r="A413" t="s">
        <v>715</v>
      </c>
      <c r="B413" t="s">
        <v>187</v>
      </c>
      <c r="C413" s="1">
        <v>12251.66</v>
      </c>
      <c r="D413" s="1">
        <v>0</v>
      </c>
      <c r="E413" s="1">
        <v>12251.66</v>
      </c>
      <c r="J413" s="7">
        <f t="shared" si="34"/>
        <v>0</v>
      </c>
    </row>
    <row r="414" spans="1:10" x14ac:dyDescent="0.75">
      <c r="A414" t="s">
        <v>1037</v>
      </c>
      <c r="B414" t="s">
        <v>417</v>
      </c>
      <c r="C414" s="1">
        <v>12772.51</v>
      </c>
      <c r="D414" s="1">
        <v>12772.51</v>
      </c>
      <c r="E414" s="1">
        <v>0</v>
      </c>
      <c r="J414" s="7">
        <f t="shared" si="34"/>
        <v>1</v>
      </c>
    </row>
    <row r="415" spans="1:10" x14ac:dyDescent="0.75">
      <c r="A415" t="s">
        <v>716</v>
      </c>
      <c r="B415" t="s">
        <v>717</v>
      </c>
      <c r="C415" s="1">
        <v>200</v>
      </c>
      <c r="D415" s="1">
        <v>473.94</v>
      </c>
      <c r="E415" s="1">
        <v>-273.94</v>
      </c>
      <c r="J415" s="7">
        <f t="shared" si="34"/>
        <v>2.3696999999999999</v>
      </c>
    </row>
    <row r="416" spans="1:10" x14ac:dyDescent="0.75">
      <c r="A416" t="s">
        <v>718</v>
      </c>
      <c r="B416" t="s">
        <v>471</v>
      </c>
      <c r="C416" s="1">
        <v>8000</v>
      </c>
      <c r="D416" s="1">
        <v>3525.42</v>
      </c>
      <c r="E416" s="1">
        <v>4474.58</v>
      </c>
      <c r="J416" s="7">
        <f t="shared" si="34"/>
        <v>0.4406775</v>
      </c>
    </row>
    <row r="417" spans="1:10" x14ac:dyDescent="0.75">
      <c r="A417" t="s">
        <v>719</v>
      </c>
      <c r="B417" t="s">
        <v>720</v>
      </c>
      <c r="C417" s="1">
        <v>2200</v>
      </c>
      <c r="D417" s="1">
        <v>2218.4</v>
      </c>
      <c r="E417" s="1">
        <v>-18.399999999999999</v>
      </c>
      <c r="J417" s="7">
        <f t="shared" si="34"/>
        <v>1.0083636363636364</v>
      </c>
    </row>
    <row r="418" spans="1:10" x14ac:dyDescent="0.75">
      <c r="A418" t="s">
        <v>721</v>
      </c>
      <c r="B418" t="s">
        <v>722</v>
      </c>
      <c r="C418" s="1">
        <v>1000</v>
      </c>
      <c r="D418" s="1">
        <v>1384.95</v>
      </c>
      <c r="E418" s="1">
        <v>-384.95</v>
      </c>
      <c r="J418" s="7">
        <f t="shared" si="34"/>
        <v>1.3849500000000001</v>
      </c>
    </row>
    <row r="419" spans="1:10" x14ac:dyDescent="0.75">
      <c r="A419" t="s">
        <v>723</v>
      </c>
      <c r="B419" t="s">
        <v>111</v>
      </c>
      <c r="C419" s="1">
        <v>1000</v>
      </c>
      <c r="D419" s="1">
        <v>1068.28</v>
      </c>
      <c r="E419" s="1">
        <v>-68.28</v>
      </c>
      <c r="J419" s="7">
        <f t="shared" si="34"/>
        <v>1.0682799999999999</v>
      </c>
    </row>
    <row r="420" spans="1:10" x14ac:dyDescent="0.75">
      <c r="A420" t="s">
        <v>724</v>
      </c>
      <c r="B420" t="s">
        <v>725</v>
      </c>
      <c r="C420" s="1">
        <v>500</v>
      </c>
      <c r="D420" s="1">
        <v>124.58</v>
      </c>
      <c r="E420" s="1">
        <v>375.42</v>
      </c>
      <c r="J420" s="7">
        <f t="shared" si="34"/>
        <v>0.24915999999999999</v>
      </c>
    </row>
    <row r="421" spans="1:10" x14ac:dyDescent="0.75">
      <c r="A421" t="s">
        <v>726</v>
      </c>
      <c r="B421" t="s">
        <v>727</v>
      </c>
      <c r="C421" s="1">
        <v>200</v>
      </c>
      <c r="D421" s="1">
        <v>0</v>
      </c>
      <c r="E421" s="1">
        <v>200</v>
      </c>
      <c r="J421" s="7">
        <f t="shared" si="34"/>
        <v>0</v>
      </c>
    </row>
    <row r="422" spans="1:10" x14ac:dyDescent="0.75">
      <c r="A422" t="s">
        <v>728</v>
      </c>
      <c r="B422" t="s">
        <v>729</v>
      </c>
      <c r="C422" s="1">
        <v>1500</v>
      </c>
      <c r="D422" s="1">
        <v>1500</v>
      </c>
      <c r="E422" s="1">
        <v>0</v>
      </c>
      <c r="J422" s="7">
        <f t="shared" si="34"/>
        <v>1</v>
      </c>
    </row>
    <row r="423" spans="1:10" x14ac:dyDescent="0.75">
      <c r="A423" t="s">
        <v>730</v>
      </c>
      <c r="B423" t="s">
        <v>731</v>
      </c>
      <c r="C423" s="1">
        <v>1200</v>
      </c>
      <c r="D423" s="1">
        <v>1209.9100000000001</v>
      </c>
      <c r="E423" s="1">
        <v>-9.91</v>
      </c>
      <c r="J423" s="7">
        <f t="shared" si="34"/>
        <v>1.0082583333333335</v>
      </c>
    </row>
    <row r="424" spans="1:10" x14ac:dyDescent="0.75">
      <c r="A424" t="s">
        <v>732</v>
      </c>
      <c r="B424" t="s">
        <v>733</v>
      </c>
      <c r="C424" s="1">
        <v>4000</v>
      </c>
      <c r="D424" s="1">
        <v>3056.86</v>
      </c>
      <c r="E424" s="1">
        <v>943.14</v>
      </c>
      <c r="J424" s="7">
        <f t="shared" si="34"/>
        <v>0.76421499999999998</v>
      </c>
    </row>
    <row r="425" spans="1:10" x14ac:dyDescent="0.75">
      <c r="A425" t="s">
        <v>734</v>
      </c>
      <c r="B425" t="s">
        <v>383</v>
      </c>
      <c r="C425" s="1">
        <v>250</v>
      </c>
      <c r="D425" s="1">
        <v>0</v>
      </c>
      <c r="E425" s="1">
        <v>250</v>
      </c>
      <c r="J425" s="7">
        <f t="shared" si="34"/>
        <v>0</v>
      </c>
    </row>
    <row r="426" spans="1:10" x14ac:dyDescent="0.75">
      <c r="A426" t="s">
        <v>735</v>
      </c>
      <c r="B426" t="s">
        <v>736</v>
      </c>
      <c r="C426" s="1">
        <v>4000</v>
      </c>
      <c r="D426" s="1">
        <v>4943.12</v>
      </c>
      <c r="E426" s="1">
        <v>-943.12</v>
      </c>
      <c r="J426" s="7">
        <f t="shared" si="34"/>
        <v>1.2357799999999999</v>
      </c>
    </row>
    <row r="427" spans="1:10" x14ac:dyDescent="0.75">
      <c r="A427" t="s">
        <v>737</v>
      </c>
      <c r="B427" t="s">
        <v>738</v>
      </c>
      <c r="C427" s="1">
        <v>500</v>
      </c>
      <c r="D427" s="1">
        <v>1271.79</v>
      </c>
      <c r="E427" s="1">
        <v>-771.79</v>
      </c>
      <c r="J427" s="7">
        <f t="shared" si="34"/>
        <v>2.54358</v>
      </c>
    </row>
    <row r="428" spans="1:10" x14ac:dyDescent="0.75">
      <c r="A428" t="s">
        <v>739</v>
      </c>
      <c r="B428" t="s">
        <v>740</v>
      </c>
      <c r="C428" s="1">
        <v>1200</v>
      </c>
      <c r="D428" s="1">
        <v>866.28</v>
      </c>
      <c r="E428" s="1">
        <v>333.72</v>
      </c>
      <c r="J428" s="7">
        <f t="shared" si="34"/>
        <v>0.72189999999999999</v>
      </c>
    </row>
    <row r="429" spans="1:10" x14ac:dyDescent="0.75">
      <c r="A429" t="s">
        <v>741</v>
      </c>
      <c r="B429" t="s">
        <v>742</v>
      </c>
      <c r="C429" s="1">
        <v>7832.91</v>
      </c>
      <c r="D429" s="1">
        <v>7257.29</v>
      </c>
      <c r="E429" s="1">
        <v>575.62</v>
      </c>
      <c r="J429" s="7">
        <f t="shared" si="34"/>
        <v>0.92651262429927062</v>
      </c>
    </row>
    <row r="430" spans="1:10" x14ac:dyDescent="0.75">
      <c r="A430" t="s">
        <v>743</v>
      </c>
      <c r="B430" t="s">
        <v>744</v>
      </c>
      <c r="C430" s="1">
        <v>500</v>
      </c>
      <c r="D430" s="1">
        <v>621.55999999999995</v>
      </c>
      <c r="E430" s="1">
        <v>-121.56</v>
      </c>
      <c r="J430" s="7">
        <f t="shared" si="34"/>
        <v>1.2431199999999998</v>
      </c>
    </row>
    <row r="431" spans="1:10" x14ac:dyDescent="0.75">
      <c r="A431" t="s">
        <v>745</v>
      </c>
      <c r="B431" t="s">
        <v>746</v>
      </c>
      <c r="C431" s="1">
        <v>250</v>
      </c>
      <c r="D431" s="1">
        <v>60</v>
      </c>
      <c r="E431" s="1">
        <v>190</v>
      </c>
      <c r="J431" s="7">
        <f t="shared" si="34"/>
        <v>0.24</v>
      </c>
    </row>
    <row r="432" spans="1:10" x14ac:dyDescent="0.75">
      <c r="A432" t="s">
        <v>747</v>
      </c>
      <c r="B432" t="s">
        <v>54</v>
      </c>
      <c r="C432" s="1">
        <v>450</v>
      </c>
      <c r="D432" s="1">
        <v>288.32</v>
      </c>
      <c r="E432" s="1">
        <v>161.68</v>
      </c>
      <c r="J432" s="7">
        <f t="shared" si="34"/>
        <v>0.64071111111111112</v>
      </c>
    </row>
    <row r="433" spans="1:10" x14ac:dyDescent="0.75">
      <c r="A433" t="s">
        <v>748</v>
      </c>
      <c r="B433" t="s">
        <v>334</v>
      </c>
      <c r="C433" s="1">
        <v>1000</v>
      </c>
      <c r="D433" s="1">
        <v>1037</v>
      </c>
      <c r="E433" s="1">
        <v>-37</v>
      </c>
      <c r="J433" s="7">
        <f t="shared" si="34"/>
        <v>1.0369999999999999</v>
      </c>
    </row>
    <row r="434" spans="1:10" x14ac:dyDescent="0.75">
      <c r="A434" t="s">
        <v>749</v>
      </c>
      <c r="B434" t="s">
        <v>750</v>
      </c>
      <c r="C434" s="1">
        <v>550</v>
      </c>
      <c r="D434" s="1">
        <v>791.52</v>
      </c>
      <c r="E434" s="1">
        <v>-241.52</v>
      </c>
      <c r="J434" s="7">
        <f t="shared" si="34"/>
        <v>1.4391272727272726</v>
      </c>
    </row>
    <row r="435" spans="1:10" x14ac:dyDescent="0.75">
      <c r="A435" t="s">
        <v>751</v>
      </c>
      <c r="B435" t="s">
        <v>58</v>
      </c>
      <c r="C435" s="1">
        <v>1000</v>
      </c>
      <c r="D435" s="1">
        <v>665</v>
      </c>
      <c r="E435" s="1">
        <v>335</v>
      </c>
      <c r="J435" s="7">
        <f t="shared" si="34"/>
        <v>0.66500000000000004</v>
      </c>
    </row>
    <row r="436" spans="1:10" x14ac:dyDescent="0.75">
      <c r="A436" t="s">
        <v>752</v>
      </c>
      <c r="B436" t="s">
        <v>753</v>
      </c>
      <c r="C436" s="1">
        <v>1000</v>
      </c>
      <c r="D436" s="1">
        <v>1702.67</v>
      </c>
      <c r="E436" s="1">
        <v>-702.67</v>
      </c>
      <c r="J436" s="7">
        <f t="shared" si="34"/>
        <v>1.7026700000000001</v>
      </c>
    </row>
    <row r="437" spans="1:10" x14ac:dyDescent="0.75">
      <c r="A437" t="s">
        <v>754</v>
      </c>
      <c r="B437" t="s">
        <v>155</v>
      </c>
      <c r="C437" s="1">
        <v>900</v>
      </c>
      <c r="D437" s="1">
        <v>1884.58</v>
      </c>
      <c r="E437" s="1">
        <v>-984.58</v>
      </c>
      <c r="J437" s="7">
        <f t="shared" si="34"/>
        <v>2.0939777777777775</v>
      </c>
    </row>
    <row r="438" spans="1:10" x14ac:dyDescent="0.75">
      <c r="A438" t="s">
        <v>755</v>
      </c>
      <c r="B438" t="s">
        <v>756</v>
      </c>
      <c r="C438" s="1">
        <v>15052.21</v>
      </c>
      <c r="D438" s="1">
        <v>13715.97</v>
      </c>
      <c r="E438" s="1">
        <v>1336.24</v>
      </c>
      <c r="F438" s="5">
        <f>SUM(C410:C439)</f>
        <v>342389.29</v>
      </c>
      <c r="G438" s="5">
        <f t="shared" ref="G438:H438" si="37">SUM(D410:D439)</f>
        <v>298955.18</v>
      </c>
      <c r="H438" s="5">
        <f t="shared" si="37"/>
        <v>43434.11</v>
      </c>
      <c r="I438" s="7">
        <f t="shared" si="36"/>
        <v>0.87314407527174698</v>
      </c>
      <c r="J438" s="7">
        <f t="shared" si="34"/>
        <v>0.91122632490511357</v>
      </c>
    </row>
    <row r="439" spans="1:10" x14ac:dyDescent="0.75">
      <c r="A439" t="s">
        <v>757</v>
      </c>
      <c r="B439" t="s">
        <v>758</v>
      </c>
      <c r="C439" s="1">
        <v>9500</v>
      </c>
      <c r="D439" s="1">
        <v>6291.31</v>
      </c>
      <c r="E439" s="1">
        <v>3208.69</v>
      </c>
      <c r="J439" s="7">
        <f t="shared" si="34"/>
        <v>0.66224315789473687</v>
      </c>
    </row>
    <row r="440" spans="1:10" x14ac:dyDescent="0.75">
      <c r="A440" t="s">
        <v>759</v>
      </c>
      <c r="B440" t="s">
        <v>760</v>
      </c>
      <c r="C440" s="1">
        <v>95000</v>
      </c>
      <c r="D440" s="1">
        <v>61778</v>
      </c>
      <c r="E440" s="1">
        <v>33222</v>
      </c>
      <c r="J440" s="7">
        <f t="shared" si="34"/>
        <v>0.65029473684210526</v>
      </c>
    </row>
    <row r="441" spans="1:10" x14ac:dyDescent="0.75">
      <c r="A441" t="s">
        <v>761</v>
      </c>
      <c r="B441" t="s">
        <v>549</v>
      </c>
      <c r="C441" s="1">
        <v>60000</v>
      </c>
      <c r="D441" s="1">
        <v>55607.55</v>
      </c>
      <c r="E441" s="1">
        <v>4392.45</v>
      </c>
      <c r="J441" s="7">
        <f t="shared" si="34"/>
        <v>0.92679250000000002</v>
      </c>
    </row>
    <row r="442" spans="1:10" x14ac:dyDescent="0.75">
      <c r="A442" t="s">
        <v>762</v>
      </c>
      <c r="B442" t="s">
        <v>551</v>
      </c>
      <c r="C442" s="1">
        <v>11697.5</v>
      </c>
      <c r="D442" s="1">
        <v>11697.5</v>
      </c>
      <c r="E442" s="1">
        <v>0</v>
      </c>
      <c r="J442" s="7">
        <f t="shared" si="34"/>
        <v>1</v>
      </c>
    </row>
    <row r="443" spans="1:10" x14ac:dyDescent="0.75">
      <c r="A443" t="s">
        <v>763</v>
      </c>
      <c r="B443" t="s">
        <v>764</v>
      </c>
      <c r="C443" s="1">
        <v>500</v>
      </c>
      <c r="D443" s="1">
        <v>0</v>
      </c>
      <c r="E443" s="1">
        <v>500</v>
      </c>
      <c r="J443" s="7">
        <f t="shared" si="34"/>
        <v>0</v>
      </c>
    </row>
    <row r="444" spans="1:10" x14ac:dyDescent="0.75">
      <c r="A444" t="s">
        <v>765</v>
      </c>
      <c r="B444" t="s">
        <v>766</v>
      </c>
      <c r="C444" s="1">
        <v>500</v>
      </c>
      <c r="D444" s="1">
        <v>500</v>
      </c>
      <c r="E444" s="1">
        <v>0</v>
      </c>
      <c r="J444" s="7">
        <f t="shared" si="34"/>
        <v>1</v>
      </c>
    </row>
    <row r="445" spans="1:10" x14ac:dyDescent="0.75">
      <c r="A445" t="s">
        <v>767</v>
      </c>
      <c r="B445" t="s">
        <v>132</v>
      </c>
      <c r="C445" s="1">
        <v>106779.87</v>
      </c>
      <c r="D445" s="1">
        <v>169823.37</v>
      </c>
      <c r="E445" s="1">
        <v>-63043.5</v>
      </c>
      <c r="J445" s="7">
        <f t="shared" si="34"/>
        <v>1.590406225443054</v>
      </c>
    </row>
    <row r="446" spans="1:10" x14ac:dyDescent="0.75">
      <c r="A446" t="s">
        <v>768</v>
      </c>
      <c r="B446" t="s">
        <v>558</v>
      </c>
      <c r="C446" s="1">
        <v>7247.14</v>
      </c>
      <c r="D446" s="1">
        <v>9774.02</v>
      </c>
      <c r="E446" s="1">
        <v>-2526.88</v>
      </c>
      <c r="J446" s="7">
        <f t="shared" si="34"/>
        <v>1.3486727177893625</v>
      </c>
    </row>
    <row r="447" spans="1:10" x14ac:dyDescent="0.75">
      <c r="A447" t="s">
        <v>769</v>
      </c>
      <c r="B447" t="s">
        <v>562</v>
      </c>
      <c r="C447" s="1">
        <v>500</v>
      </c>
      <c r="D447" s="1">
        <v>0</v>
      </c>
      <c r="E447" s="1">
        <v>500</v>
      </c>
      <c r="J447" s="7">
        <f t="shared" si="34"/>
        <v>0</v>
      </c>
    </row>
    <row r="448" spans="1:10" x14ac:dyDescent="0.75">
      <c r="A448" t="s">
        <v>770</v>
      </c>
      <c r="B448" t="s">
        <v>564</v>
      </c>
      <c r="C448" s="1">
        <v>723.27</v>
      </c>
      <c r="D448" s="1">
        <v>1154.8599999999999</v>
      </c>
      <c r="E448" s="1">
        <v>-431.59</v>
      </c>
      <c r="J448" s="7">
        <f t="shared" si="34"/>
        <v>1.5967204501776653</v>
      </c>
    </row>
    <row r="449" spans="1:11" x14ac:dyDescent="0.75">
      <c r="A449" t="s">
        <v>771</v>
      </c>
      <c r="B449" t="s">
        <v>772</v>
      </c>
      <c r="C449" s="1">
        <v>15000</v>
      </c>
      <c r="D449" s="1">
        <v>0</v>
      </c>
      <c r="E449" s="1">
        <v>15000</v>
      </c>
      <c r="J449" s="7">
        <f t="shared" si="34"/>
        <v>0</v>
      </c>
    </row>
    <row r="450" spans="1:11" x14ac:dyDescent="0.75">
      <c r="A450" t="s">
        <v>773</v>
      </c>
      <c r="B450" t="s">
        <v>774</v>
      </c>
      <c r="C450" s="1">
        <v>15000</v>
      </c>
      <c r="D450" s="1">
        <v>15000</v>
      </c>
      <c r="E450" s="1">
        <v>0</v>
      </c>
      <c r="J450" s="7">
        <f t="shared" si="34"/>
        <v>1</v>
      </c>
    </row>
    <row r="451" spans="1:11" x14ac:dyDescent="0.75">
      <c r="A451" t="s">
        <v>775</v>
      </c>
      <c r="B451" t="s">
        <v>776</v>
      </c>
      <c r="C451" s="1">
        <v>20000</v>
      </c>
      <c r="D451" s="1">
        <v>20000</v>
      </c>
      <c r="E451" s="1">
        <v>0</v>
      </c>
      <c r="J451" s="7">
        <f t="shared" si="34"/>
        <v>1</v>
      </c>
    </row>
    <row r="452" spans="1:11" x14ac:dyDescent="0.75">
      <c r="A452" t="s">
        <v>777</v>
      </c>
      <c r="B452" t="s">
        <v>778</v>
      </c>
      <c r="C452" s="1">
        <v>15000</v>
      </c>
      <c r="D452" s="1">
        <v>0</v>
      </c>
      <c r="E452" s="1">
        <v>15000</v>
      </c>
      <c r="J452" s="7">
        <f t="shared" si="34"/>
        <v>0</v>
      </c>
    </row>
    <row r="453" spans="1:11" x14ac:dyDescent="0.75">
      <c r="A453" t="s">
        <v>779</v>
      </c>
      <c r="B453" t="s">
        <v>780</v>
      </c>
      <c r="C453" s="1">
        <v>675</v>
      </c>
      <c r="D453" s="1">
        <v>675</v>
      </c>
      <c r="E453" s="1">
        <v>0</v>
      </c>
      <c r="J453" s="7">
        <f t="shared" si="34"/>
        <v>1</v>
      </c>
    </row>
    <row r="454" spans="1:11" x14ac:dyDescent="0.75">
      <c r="A454" t="s">
        <v>781</v>
      </c>
      <c r="B454" t="s">
        <v>782</v>
      </c>
      <c r="C454" s="1">
        <v>36309</v>
      </c>
      <c r="D454" s="1">
        <v>36309</v>
      </c>
      <c r="E454" s="1">
        <v>0</v>
      </c>
      <c r="F454" s="3">
        <f>SUM(C440:C457)</f>
        <v>511954.56000000006</v>
      </c>
      <c r="G454" s="3">
        <f t="shared" ref="G454:H454" si="38">SUM(D440:D457)</f>
        <v>424992.07999999996</v>
      </c>
      <c r="H454" s="3">
        <f t="shared" si="38"/>
        <v>86962.48</v>
      </c>
      <c r="I454" s="7">
        <f t="shared" si="36"/>
        <v>0.83013633084936267</v>
      </c>
      <c r="J454" s="7">
        <f t="shared" si="34"/>
        <v>1</v>
      </c>
    </row>
    <row r="455" spans="1:11" x14ac:dyDescent="0.75">
      <c r="A455" t="s">
        <v>783</v>
      </c>
      <c r="B455" t="s">
        <v>784</v>
      </c>
      <c r="C455" s="1">
        <v>84350</v>
      </c>
      <c r="D455" s="1">
        <v>0</v>
      </c>
      <c r="E455" s="1">
        <v>84350</v>
      </c>
      <c r="J455" s="7">
        <f t="shared" ref="J455:J518" si="39">D455/C455</f>
        <v>0</v>
      </c>
    </row>
    <row r="456" spans="1:11" x14ac:dyDescent="0.75">
      <c r="A456" t="s">
        <v>1048</v>
      </c>
      <c r="B456" t="s">
        <v>1049</v>
      </c>
      <c r="C456" s="1">
        <v>11652</v>
      </c>
      <c r="D456" s="1">
        <v>11652</v>
      </c>
      <c r="E456" s="1">
        <v>0</v>
      </c>
      <c r="I456" s="10"/>
      <c r="J456" s="7">
        <f t="shared" si="39"/>
        <v>1</v>
      </c>
    </row>
    <row r="457" spans="1:11" x14ac:dyDescent="0.75">
      <c r="A457" t="s">
        <v>1022</v>
      </c>
      <c r="B457" t="s">
        <v>1023</v>
      </c>
      <c r="C457" s="1">
        <v>31020.78</v>
      </c>
      <c r="D457" s="1">
        <v>31020.78</v>
      </c>
      <c r="E457" s="1">
        <v>0</v>
      </c>
      <c r="F457" s="7"/>
      <c r="J457" s="7">
        <f t="shared" si="39"/>
        <v>1</v>
      </c>
    </row>
    <row r="458" spans="1:11" x14ac:dyDescent="0.75">
      <c r="A458" t="s">
        <v>595</v>
      </c>
      <c r="C458" s="1">
        <f>SUM(C342:C457)</f>
        <v>2174025.5799999996</v>
      </c>
      <c r="D458" s="1">
        <f t="shared" ref="D458" si="40">SUM(D342:D457)</f>
        <v>1982975.1100000003</v>
      </c>
      <c r="E458" s="1">
        <f t="shared" ref="E407:E458" si="41">C458-D458</f>
        <v>191050.46999999927</v>
      </c>
      <c r="F458" s="7">
        <f>D458/C458</f>
        <v>0.9121213329973793</v>
      </c>
      <c r="J458" s="7">
        <f t="shared" si="39"/>
        <v>0.9121213329973793</v>
      </c>
    </row>
    <row r="459" spans="1:11" x14ac:dyDescent="0.75">
      <c r="F459" s="2" t="s">
        <v>939</v>
      </c>
      <c r="G459" s="3">
        <f>F353+F362+F454</f>
        <v>822205.71000000008</v>
      </c>
      <c r="H459" s="3">
        <f>G353+G362+G454</f>
        <v>638065.96</v>
      </c>
      <c r="I459" s="3">
        <f>H353+H362+H454</f>
        <v>184139.75</v>
      </c>
      <c r="J459" s="7"/>
      <c r="K459" s="7">
        <f>H459/G459</f>
        <v>0.77604175237362427</v>
      </c>
    </row>
    <row r="460" spans="1:11" x14ac:dyDescent="0.75">
      <c r="F460" s="4" t="s">
        <v>940</v>
      </c>
      <c r="G460" s="5">
        <f>F354+F438</f>
        <v>370309.29</v>
      </c>
      <c r="H460" s="5">
        <f>G354+G438</f>
        <v>327040.55</v>
      </c>
      <c r="I460" s="5">
        <f>H354+H438</f>
        <v>43268.74</v>
      </c>
      <c r="J460" s="7"/>
      <c r="K460" s="7">
        <f>H460/G460</f>
        <v>0.88315513229495268</v>
      </c>
    </row>
    <row r="461" spans="1:11" x14ac:dyDescent="0.75">
      <c r="G461" s="1"/>
      <c r="H461" s="1"/>
      <c r="I461" s="1"/>
      <c r="J461" s="7"/>
    </row>
    <row r="462" spans="1:11" x14ac:dyDescent="0.75">
      <c r="A462" t="s">
        <v>4</v>
      </c>
      <c r="B462" t="s">
        <v>5</v>
      </c>
      <c r="C462" t="s">
        <v>6</v>
      </c>
      <c r="D462" t="s">
        <v>7</v>
      </c>
      <c r="E462" t="s">
        <v>8</v>
      </c>
      <c r="J462" s="7" t="s">
        <v>1091</v>
      </c>
    </row>
    <row r="463" spans="1:11" x14ac:dyDescent="0.75">
      <c r="A463" t="s">
        <v>785</v>
      </c>
      <c r="B463" t="s">
        <v>597</v>
      </c>
      <c r="C463" s="1">
        <v>10440</v>
      </c>
      <c r="D463" s="1">
        <v>15709.55</v>
      </c>
      <c r="E463" s="1">
        <v>-5269.55</v>
      </c>
      <c r="J463" s="7">
        <f t="shared" si="39"/>
        <v>1.5047461685823753</v>
      </c>
    </row>
    <row r="464" spans="1:11" x14ac:dyDescent="0.75">
      <c r="A464" t="s">
        <v>786</v>
      </c>
      <c r="B464" t="s">
        <v>599</v>
      </c>
      <c r="C464" s="1">
        <v>7500</v>
      </c>
      <c r="D464" s="1">
        <v>3293.75</v>
      </c>
      <c r="E464" s="1">
        <v>4206.25</v>
      </c>
      <c r="J464" s="7">
        <f t="shared" si="39"/>
        <v>0.43916666666666665</v>
      </c>
    </row>
    <row r="465" spans="1:10" x14ac:dyDescent="0.75">
      <c r="A465" t="s">
        <v>787</v>
      </c>
      <c r="B465" t="s">
        <v>26</v>
      </c>
      <c r="C465" s="1">
        <v>24180</v>
      </c>
      <c r="D465" s="1">
        <v>23541.33</v>
      </c>
      <c r="E465" s="1">
        <v>638.66999999999996</v>
      </c>
      <c r="J465" s="7">
        <f t="shared" si="39"/>
        <v>0.97358684863523581</v>
      </c>
    </row>
    <row r="466" spans="1:10" x14ac:dyDescent="0.75">
      <c r="A466" t="s">
        <v>788</v>
      </c>
      <c r="B466" t="s">
        <v>28</v>
      </c>
      <c r="C466" s="1">
        <v>15480</v>
      </c>
      <c r="D466" s="1">
        <v>15519.57</v>
      </c>
      <c r="E466" s="1">
        <v>-39.57</v>
      </c>
      <c r="J466" s="7">
        <f t="shared" si="39"/>
        <v>1.0025562015503875</v>
      </c>
    </row>
    <row r="467" spans="1:10" x14ac:dyDescent="0.75">
      <c r="A467" t="s">
        <v>789</v>
      </c>
      <c r="B467" t="s">
        <v>30</v>
      </c>
      <c r="C467" s="1">
        <v>1260</v>
      </c>
      <c r="D467" s="1">
        <v>1447.25</v>
      </c>
      <c r="E467" s="1">
        <v>-187.25</v>
      </c>
      <c r="J467" s="7">
        <f t="shared" si="39"/>
        <v>1.148611111111111</v>
      </c>
    </row>
    <row r="468" spans="1:10" x14ac:dyDescent="0.75">
      <c r="A468" t="s">
        <v>790</v>
      </c>
      <c r="B468" t="s">
        <v>64</v>
      </c>
      <c r="C468" s="1">
        <v>13800</v>
      </c>
      <c r="D468" s="1">
        <v>30121.64</v>
      </c>
      <c r="E468" s="1">
        <v>-16321.64</v>
      </c>
      <c r="J468" s="7">
        <f t="shared" si="39"/>
        <v>2.1827275362318841</v>
      </c>
    </row>
    <row r="469" spans="1:10" x14ac:dyDescent="0.75">
      <c r="A469" t="s">
        <v>791</v>
      </c>
      <c r="B469" t="s">
        <v>792</v>
      </c>
      <c r="C469" s="1">
        <v>29540</v>
      </c>
      <c r="D469" s="1">
        <v>29908.79</v>
      </c>
      <c r="E469" s="1">
        <v>-368.79</v>
      </c>
      <c r="J469" s="7">
        <f t="shared" si="39"/>
        <v>1.0124844278943805</v>
      </c>
    </row>
    <row r="470" spans="1:10" x14ac:dyDescent="0.75">
      <c r="A470" t="s">
        <v>793</v>
      </c>
      <c r="B470" t="s">
        <v>608</v>
      </c>
      <c r="C470" s="1">
        <v>500</v>
      </c>
      <c r="D470" s="1">
        <v>0</v>
      </c>
      <c r="E470" s="1">
        <v>500</v>
      </c>
      <c r="J470" s="7">
        <f t="shared" si="39"/>
        <v>0</v>
      </c>
    </row>
    <row r="471" spans="1:10" x14ac:dyDescent="0.75">
      <c r="A471" t="s">
        <v>794</v>
      </c>
      <c r="B471" t="s">
        <v>610</v>
      </c>
      <c r="C471" s="1">
        <v>8715</v>
      </c>
      <c r="D471" s="1">
        <v>8625.5</v>
      </c>
      <c r="E471" s="1">
        <v>89.5</v>
      </c>
      <c r="J471" s="7">
        <f t="shared" si="39"/>
        <v>0.98973034997131382</v>
      </c>
    </row>
    <row r="472" spans="1:10" x14ac:dyDescent="0.75">
      <c r="A472" t="s">
        <v>795</v>
      </c>
      <c r="B472" t="s">
        <v>171</v>
      </c>
      <c r="C472" s="1">
        <v>46000</v>
      </c>
      <c r="D472" s="1">
        <v>38000</v>
      </c>
      <c r="E472" s="1">
        <v>8000</v>
      </c>
      <c r="F472" s="3">
        <f>SUM(C463:C473)</f>
        <v>193933.52</v>
      </c>
      <c r="G472" s="3">
        <f t="shared" ref="G472:H472" si="42">SUM(D463:D473)</f>
        <v>166167.38</v>
      </c>
      <c r="H472" s="3">
        <f t="shared" si="42"/>
        <v>27766.139999999996</v>
      </c>
      <c r="I472" s="7">
        <f t="shared" si="36"/>
        <v>0.85682650425774776</v>
      </c>
      <c r="J472" s="7">
        <f t="shared" si="39"/>
        <v>0.82608695652173914</v>
      </c>
    </row>
    <row r="473" spans="1:10" x14ac:dyDescent="0.75">
      <c r="A473" t="s">
        <v>944</v>
      </c>
      <c r="B473" t="s">
        <v>615</v>
      </c>
      <c r="C473" s="1">
        <v>36518.519999999997</v>
      </c>
      <c r="D473" s="1">
        <v>0</v>
      </c>
      <c r="E473" s="1">
        <v>36518.519999999997</v>
      </c>
      <c r="F473" s="5">
        <f>C474</f>
        <v>27920</v>
      </c>
      <c r="G473" s="5">
        <f t="shared" ref="G473:H473" si="43">D474</f>
        <v>28085.38</v>
      </c>
      <c r="H473" s="5">
        <f t="shared" si="43"/>
        <v>-165.38</v>
      </c>
      <c r="I473" s="7">
        <f t="shared" si="36"/>
        <v>1.0059233524355302</v>
      </c>
      <c r="J473" s="7">
        <f t="shared" si="39"/>
        <v>0</v>
      </c>
    </row>
    <row r="474" spans="1:10" x14ac:dyDescent="0.75">
      <c r="A474" t="s">
        <v>796</v>
      </c>
      <c r="B474" t="s">
        <v>617</v>
      </c>
      <c r="C474" s="1">
        <v>27920</v>
      </c>
      <c r="D474" s="1">
        <v>28085.38</v>
      </c>
      <c r="E474" s="1">
        <v>-165.38</v>
      </c>
      <c r="J474" s="7">
        <f t="shared" si="39"/>
        <v>1.0059233524355302</v>
      </c>
    </row>
    <row r="475" spans="1:10" x14ac:dyDescent="0.75">
      <c r="A475" t="s">
        <v>797</v>
      </c>
      <c r="B475" t="s">
        <v>32</v>
      </c>
      <c r="C475" s="1">
        <v>330</v>
      </c>
      <c r="D475" s="1">
        <v>165.5</v>
      </c>
      <c r="E475" s="1">
        <v>164.5</v>
      </c>
      <c r="J475" s="7">
        <f t="shared" si="39"/>
        <v>0.50151515151515147</v>
      </c>
    </row>
    <row r="476" spans="1:10" x14ac:dyDescent="0.75">
      <c r="A476" t="s">
        <v>798</v>
      </c>
      <c r="B476" t="s">
        <v>34</v>
      </c>
      <c r="C476" s="1">
        <v>1000</v>
      </c>
      <c r="D476" s="1">
        <v>189.75</v>
      </c>
      <c r="E476" s="1">
        <v>810.25</v>
      </c>
      <c r="J476" s="7">
        <f t="shared" si="39"/>
        <v>0.18975</v>
      </c>
    </row>
    <row r="477" spans="1:10" x14ac:dyDescent="0.75">
      <c r="A477" t="s">
        <v>799</v>
      </c>
      <c r="B477" t="s">
        <v>621</v>
      </c>
      <c r="C477" s="1">
        <v>3750</v>
      </c>
      <c r="D477" s="1">
        <v>7594.95</v>
      </c>
      <c r="E477" s="1">
        <v>-3844.95</v>
      </c>
      <c r="J477" s="7">
        <f t="shared" si="39"/>
        <v>2.0253199999999998</v>
      </c>
    </row>
    <row r="478" spans="1:10" x14ac:dyDescent="0.75">
      <c r="A478" t="s">
        <v>800</v>
      </c>
      <c r="B478" t="s">
        <v>36</v>
      </c>
      <c r="C478" s="1">
        <v>3200</v>
      </c>
      <c r="D478" s="1">
        <v>5802.07</v>
      </c>
      <c r="E478" s="1">
        <v>-2602.0700000000002</v>
      </c>
      <c r="J478" s="7">
        <f t="shared" si="39"/>
        <v>1.8131468749999999</v>
      </c>
    </row>
    <row r="479" spans="1:10" x14ac:dyDescent="0.75">
      <c r="A479" t="s">
        <v>801</v>
      </c>
      <c r="B479" t="s">
        <v>54</v>
      </c>
      <c r="C479" s="1">
        <v>2750</v>
      </c>
      <c r="D479" s="1">
        <v>1417.31</v>
      </c>
      <c r="E479" s="1">
        <v>1332.69</v>
      </c>
      <c r="J479" s="7">
        <f t="shared" si="39"/>
        <v>0.51538545454545448</v>
      </c>
    </row>
    <row r="480" spans="1:10" x14ac:dyDescent="0.75">
      <c r="A480" t="s">
        <v>802</v>
      </c>
      <c r="B480" t="s">
        <v>803</v>
      </c>
      <c r="C480" s="1">
        <v>3200</v>
      </c>
      <c r="D480" s="1">
        <v>2906.53</v>
      </c>
      <c r="E480" s="1">
        <v>293.47000000000003</v>
      </c>
      <c r="J480" s="7">
        <f t="shared" si="39"/>
        <v>0.90829062500000002</v>
      </c>
    </row>
    <row r="481" spans="1:10" x14ac:dyDescent="0.75">
      <c r="A481" t="s">
        <v>954</v>
      </c>
      <c r="B481" t="s">
        <v>50</v>
      </c>
      <c r="C481" s="1">
        <v>2000</v>
      </c>
      <c r="D481" s="1">
        <v>0</v>
      </c>
      <c r="E481" s="1">
        <v>2000</v>
      </c>
      <c r="F481" s="3">
        <f>SUM(C475:C482)</f>
        <v>20445.75</v>
      </c>
      <c r="G481" s="3">
        <f t="shared" ref="G481:H481" si="44">SUM(D475:D482)</f>
        <v>21512.91</v>
      </c>
      <c r="H481" s="3">
        <f t="shared" si="44"/>
        <v>-1067.1599999999996</v>
      </c>
      <c r="I481" s="7">
        <f t="shared" ref="I481:I500" si="45">G481/F481</f>
        <v>1.0521947103921352</v>
      </c>
      <c r="J481" s="7">
        <f t="shared" si="39"/>
        <v>0</v>
      </c>
    </row>
    <row r="482" spans="1:10" x14ac:dyDescent="0.75">
      <c r="A482" t="s">
        <v>804</v>
      </c>
      <c r="B482" t="s">
        <v>40</v>
      </c>
      <c r="C482" s="1">
        <v>4215.75</v>
      </c>
      <c r="D482" s="1">
        <v>3436.8</v>
      </c>
      <c r="E482" s="1">
        <v>778.95</v>
      </c>
      <c r="J482" s="7">
        <f t="shared" si="39"/>
        <v>0.81522860700942901</v>
      </c>
    </row>
    <row r="483" spans="1:10" x14ac:dyDescent="0.75">
      <c r="A483" t="s">
        <v>805</v>
      </c>
      <c r="B483" t="s">
        <v>806</v>
      </c>
      <c r="C483" s="1">
        <v>114600</v>
      </c>
      <c r="D483" s="1">
        <v>90636.800000000003</v>
      </c>
      <c r="E483" s="1">
        <v>23963.200000000001</v>
      </c>
      <c r="J483" s="7">
        <f t="shared" si="39"/>
        <v>0.79089703315881332</v>
      </c>
    </row>
    <row r="484" spans="1:10" x14ac:dyDescent="0.75">
      <c r="A484" t="s">
        <v>807</v>
      </c>
      <c r="B484" t="s">
        <v>808</v>
      </c>
      <c r="C484" s="1">
        <v>9620</v>
      </c>
      <c r="D484" s="1">
        <v>1039.04</v>
      </c>
      <c r="E484" s="1">
        <v>8580.9599999999991</v>
      </c>
      <c r="J484" s="7">
        <f t="shared" si="39"/>
        <v>0.10800831600831601</v>
      </c>
    </row>
    <row r="485" spans="1:10" x14ac:dyDescent="0.75">
      <c r="A485" t="s">
        <v>809</v>
      </c>
      <c r="B485" t="s">
        <v>30</v>
      </c>
      <c r="C485" s="1">
        <v>1800</v>
      </c>
      <c r="D485" s="1">
        <v>1244.94</v>
      </c>
      <c r="E485" s="1">
        <v>555.05999999999995</v>
      </c>
      <c r="J485" s="7">
        <f t="shared" si="39"/>
        <v>0.69163333333333332</v>
      </c>
    </row>
    <row r="486" spans="1:10" x14ac:dyDescent="0.75">
      <c r="A486" t="s">
        <v>810</v>
      </c>
      <c r="B486" t="s">
        <v>187</v>
      </c>
      <c r="C486" s="1">
        <v>10250</v>
      </c>
      <c r="D486" s="1">
        <v>0</v>
      </c>
      <c r="E486" s="1">
        <v>10250</v>
      </c>
      <c r="J486" s="7">
        <f t="shared" si="39"/>
        <v>0</v>
      </c>
    </row>
    <row r="487" spans="1:10" x14ac:dyDescent="0.75">
      <c r="A487" t="s">
        <v>1038</v>
      </c>
      <c r="B487" t="s">
        <v>417</v>
      </c>
      <c r="C487" s="1">
        <v>12330.52</v>
      </c>
      <c r="D487" s="1">
        <v>12330.52</v>
      </c>
      <c r="E487" s="1">
        <v>0</v>
      </c>
      <c r="J487" s="7">
        <f t="shared" si="39"/>
        <v>1</v>
      </c>
    </row>
    <row r="488" spans="1:10" x14ac:dyDescent="0.75">
      <c r="A488" t="s">
        <v>811</v>
      </c>
      <c r="B488" t="s">
        <v>473</v>
      </c>
      <c r="C488" s="1">
        <v>250</v>
      </c>
      <c r="D488" s="1">
        <v>0</v>
      </c>
      <c r="E488" s="1">
        <v>250</v>
      </c>
      <c r="J488" s="7">
        <f t="shared" si="39"/>
        <v>0</v>
      </c>
    </row>
    <row r="489" spans="1:10" x14ac:dyDescent="0.75">
      <c r="A489" t="s">
        <v>812</v>
      </c>
      <c r="B489" t="s">
        <v>111</v>
      </c>
      <c r="C489" s="1">
        <v>1000</v>
      </c>
      <c r="D489" s="1">
        <v>4284.37</v>
      </c>
      <c r="E489" s="1">
        <v>-3284.37</v>
      </c>
      <c r="J489" s="7">
        <f t="shared" si="39"/>
        <v>4.28437</v>
      </c>
    </row>
    <row r="490" spans="1:10" x14ac:dyDescent="0.75">
      <c r="A490" t="s">
        <v>813</v>
      </c>
      <c r="B490" t="s">
        <v>814</v>
      </c>
      <c r="C490" s="1">
        <v>1500</v>
      </c>
      <c r="D490" s="1">
        <v>0</v>
      </c>
      <c r="E490" s="1">
        <v>1500</v>
      </c>
      <c r="J490" s="7">
        <f t="shared" si="39"/>
        <v>0</v>
      </c>
    </row>
    <row r="491" spans="1:10" x14ac:dyDescent="0.75">
      <c r="A491" t="s">
        <v>815</v>
      </c>
      <c r="B491" t="s">
        <v>816</v>
      </c>
      <c r="C491" s="1">
        <v>1200</v>
      </c>
      <c r="D491" s="1">
        <v>383.28</v>
      </c>
      <c r="E491" s="1">
        <v>816.72</v>
      </c>
      <c r="J491" s="7">
        <f t="shared" si="39"/>
        <v>0.31939999999999996</v>
      </c>
    </row>
    <row r="492" spans="1:10" x14ac:dyDescent="0.75">
      <c r="A492" t="s">
        <v>817</v>
      </c>
      <c r="B492" t="s">
        <v>54</v>
      </c>
      <c r="C492" s="1">
        <v>100</v>
      </c>
      <c r="D492" s="1">
        <v>58.13</v>
      </c>
      <c r="E492" s="1">
        <v>41.87</v>
      </c>
      <c r="J492" s="7">
        <f t="shared" si="39"/>
        <v>0.58130000000000004</v>
      </c>
    </row>
    <row r="493" spans="1:10" x14ac:dyDescent="0.75">
      <c r="A493" t="s">
        <v>818</v>
      </c>
      <c r="B493" t="s">
        <v>334</v>
      </c>
      <c r="C493" s="1">
        <v>200</v>
      </c>
      <c r="D493" s="1">
        <v>111</v>
      </c>
      <c r="E493" s="1">
        <v>89</v>
      </c>
      <c r="J493" s="7">
        <f t="shared" si="39"/>
        <v>0.55500000000000005</v>
      </c>
    </row>
    <row r="494" spans="1:10" x14ac:dyDescent="0.75">
      <c r="A494" t="s">
        <v>819</v>
      </c>
      <c r="B494" t="s">
        <v>58</v>
      </c>
      <c r="C494" s="1">
        <v>400</v>
      </c>
      <c r="D494" s="1">
        <v>0</v>
      </c>
      <c r="E494" s="1">
        <v>400</v>
      </c>
      <c r="J494" s="7">
        <f t="shared" si="39"/>
        <v>0</v>
      </c>
    </row>
    <row r="495" spans="1:10" x14ac:dyDescent="0.75">
      <c r="A495" t="s">
        <v>820</v>
      </c>
      <c r="B495" t="s">
        <v>821</v>
      </c>
      <c r="C495" s="1">
        <v>800</v>
      </c>
      <c r="D495" s="1">
        <v>0</v>
      </c>
      <c r="E495" s="1">
        <v>800</v>
      </c>
      <c r="J495" s="7">
        <f t="shared" si="39"/>
        <v>0</v>
      </c>
    </row>
    <row r="496" spans="1:10" x14ac:dyDescent="0.75">
      <c r="A496" t="s">
        <v>822</v>
      </c>
      <c r="B496" t="s">
        <v>823</v>
      </c>
      <c r="C496" s="1">
        <v>250</v>
      </c>
      <c r="D496" s="1">
        <v>8.99</v>
      </c>
      <c r="E496" s="1">
        <v>241.01</v>
      </c>
      <c r="J496" s="7">
        <f t="shared" si="39"/>
        <v>3.5959999999999999E-2</v>
      </c>
    </row>
    <row r="497" spans="1:10" x14ac:dyDescent="0.75">
      <c r="A497" t="s">
        <v>824</v>
      </c>
      <c r="B497" t="s">
        <v>825</v>
      </c>
      <c r="C497" s="1">
        <v>2750</v>
      </c>
      <c r="D497" s="1">
        <v>2528.98</v>
      </c>
      <c r="E497" s="1">
        <v>221.02</v>
      </c>
      <c r="J497" s="7">
        <f t="shared" si="39"/>
        <v>0.91962909090909095</v>
      </c>
    </row>
    <row r="498" spans="1:10" x14ac:dyDescent="0.75">
      <c r="A498" t="s">
        <v>826</v>
      </c>
      <c r="B498" t="s">
        <v>155</v>
      </c>
      <c r="C498" s="1">
        <v>500</v>
      </c>
      <c r="D498" s="1">
        <v>142.19999999999999</v>
      </c>
      <c r="E498" s="1">
        <v>357.8</v>
      </c>
      <c r="J498" s="7">
        <f t="shared" si="39"/>
        <v>0.28439999999999999</v>
      </c>
    </row>
    <row r="499" spans="1:10" x14ac:dyDescent="0.75">
      <c r="A499" t="s">
        <v>827</v>
      </c>
      <c r="B499" t="s">
        <v>828</v>
      </c>
      <c r="C499" s="1">
        <v>3000</v>
      </c>
      <c r="D499" s="1">
        <v>0</v>
      </c>
      <c r="E499" s="1">
        <v>3000</v>
      </c>
      <c r="J499" s="7">
        <f t="shared" si="39"/>
        <v>0</v>
      </c>
    </row>
    <row r="500" spans="1:10" x14ac:dyDescent="0.75">
      <c r="A500" t="s">
        <v>829</v>
      </c>
      <c r="B500" t="s">
        <v>830</v>
      </c>
      <c r="C500" s="1">
        <v>1000</v>
      </c>
      <c r="D500" s="1">
        <v>0</v>
      </c>
      <c r="E500" s="1">
        <v>1000</v>
      </c>
      <c r="F500" s="5">
        <f>SUM(C483:C501)</f>
        <v>166750.51999999999</v>
      </c>
      <c r="G500" s="5">
        <f t="shared" ref="G500:H500" si="46">SUM(D483:D501)</f>
        <v>112768.25</v>
      </c>
      <c r="H500" s="5">
        <f t="shared" si="46"/>
        <v>53982.270000000004</v>
      </c>
      <c r="I500" s="7">
        <f t="shared" si="45"/>
        <v>0.67626925541221705</v>
      </c>
      <c r="J500" s="7">
        <f t="shared" si="39"/>
        <v>0</v>
      </c>
    </row>
    <row r="501" spans="1:10" x14ac:dyDescent="0.75">
      <c r="A501" t="s">
        <v>831</v>
      </c>
      <c r="B501" t="s">
        <v>832</v>
      </c>
      <c r="C501" s="1">
        <v>5200</v>
      </c>
      <c r="D501" s="1">
        <v>0</v>
      </c>
      <c r="E501" s="1">
        <v>5200</v>
      </c>
      <c r="J501" s="7">
        <f t="shared" si="39"/>
        <v>0</v>
      </c>
    </row>
    <row r="502" spans="1:10" x14ac:dyDescent="0.75">
      <c r="A502" t="s">
        <v>833</v>
      </c>
      <c r="B502" t="s">
        <v>834</v>
      </c>
      <c r="C502" s="1">
        <v>140520</v>
      </c>
      <c r="D502" s="1">
        <v>133590.47</v>
      </c>
      <c r="E502" s="1">
        <v>6929.53</v>
      </c>
      <c r="J502" s="7">
        <f t="shared" si="39"/>
        <v>0.9506865214916026</v>
      </c>
    </row>
    <row r="503" spans="1:10" x14ac:dyDescent="0.75">
      <c r="A503" t="s">
        <v>835</v>
      </c>
      <c r="B503" t="s">
        <v>836</v>
      </c>
      <c r="C503" s="1">
        <v>11280</v>
      </c>
      <c r="D503" s="1">
        <v>9009.26</v>
      </c>
      <c r="E503" s="1">
        <v>2270.7399999999998</v>
      </c>
      <c r="J503" s="7">
        <f t="shared" si="39"/>
        <v>0.79869326241134753</v>
      </c>
    </row>
    <row r="504" spans="1:10" x14ac:dyDescent="0.75">
      <c r="A504" t="s">
        <v>837</v>
      </c>
      <c r="B504" t="s">
        <v>838</v>
      </c>
      <c r="C504" s="1">
        <v>6140</v>
      </c>
      <c r="D504" s="1">
        <v>5938.89</v>
      </c>
      <c r="E504" s="1">
        <v>201.11</v>
      </c>
      <c r="J504" s="7">
        <f t="shared" si="39"/>
        <v>0.96724592833876222</v>
      </c>
    </row>
    <row r="505" spans="1:10" x14ac:dyDescent="0.75">
      <c r="A505" t="s">
        <v>839</v>
      </c>
      <c r="B505" t="s">
        <v>840</v>
      </c>
      <c r="C505" s="1">
        <v>96240</v>
      </c>
      <c r="D505" s="1">
        <v>96255.53</v>
      </c>
      <c r="E505" s="1">
        <v>-15.53</v>
      </c>
      <c r="J505" s="7">
        <f t="shared" si="39"/>
        <v>1.0001613674147962</v>
      </c>
    </row>
    <row r="506" spans="1:10" x14ac:dyDescent="0.75">
      <c r="A506" t="s">
        <v>841</v>
      </c>
      <c r="B506" t="s">
        <v>30</v>
      </c>
      <c r="C506" s="1">
        <v>6500</v>
      </c>
      <c r="D506" s="1">
        <v>5604.98</v>
      </c>
      <c r="E506" s="1">
        <v>895.02</v>
      </c>
      <c r="J506" s="7">
        <f t="shared" si="39"/>
        <v>0.86230461538461534</v>
      </c>
    </row>
    <row r="507" spans="1:10" x14ac:dyDescent="0.75">
      <c r="A507" t="s">
        <v>842</v>
      </c>
      <c r="B507" t="s">
        <v>843</v>
      </c>
      <c r="C507" s="1">
        <v>25906.400000000001</v>
      </c>
      <c r="D507" s="1">
        <v>0</v>
      </c>
      <c r="E507" s="1">
        <v>25906.400000000001</v>
      </c>
      <c r="J507" s="7">
        <f t="shared" si="39"/>
        <v>0</v>
      </c>
    </row>
    <row r="508" spans="1:10" x14ac:dyDescent="0.75">
      <c r="A508" t="s">
        <v>844</v>
      </c>
      <c r="B508" t="s">
        <v>32</v>
      </c>
      <c r="C508" s="1">
        <v>2000</v>
      </c>
      <c r="D508" s="1">
        <v>0</v>
      </c>
      <c r="E508" s="1">
        <v>2000</v>
      </c>
      <c r="J508" s="7">
        <f t="shared" si="39"/>
        <v>0</v>
      </c>
    </row>
    <row r="509" spans="1:10" x14ac:dyDescent="0.75">
      <c r="A509" t="s">
        <v>845</v>
      </c>
      <c r="B509" t="s">
        <v>846</v>
      </c>
      <c r="C509" s="1">
        <v>1800</v>
      </c>
      <c r="D509" s="1">
        <v>228.21</v>
      </c>
      <c r="E509" s="1">
        <v>1571.79</v>
      </c>
      <c r="J509" s="7">
        <f t="shared" si="39"/>
        <v>0.12678333333333333</v>
      </c>
    </row>
    <row r="510" spans="1:10" x14ac:dyDescent="0.75">
      <c r="A510" t="s">
        <v>847</v>
      </c>
      <c r="B510" t="s">
        <v>76</v>
      </c>
      <c r="C510" s="1">
        <v>5000</v>
      </c>
      <c r="D510" s="1">
        <v>3976.92</v>
      </c>
      <c r="E510" s="1">
        <v>1023.08</v>
      </c>
      <c r="J510" s="7">
        <f t="shared" si="39"/>
        <v>0.79538399999999998</v>
      </c>
    </row>
    <row r="511" spans="1:10" x14ac:dyDescent="0.75">
      <c r="A511" t="s">
        <v>848</v>
      </c>
      <c r="B511" t="s">
        <v>849</v>
      </c>
      <c r="C511" s="1">
        <v>2500</v>
      </c>
      <c r="D511" s="1">
        <v>2200</v>
      </c>
      <c r="E511" s="1">
        <v>300</v>
      </c>
      <c r="J511" s="7">
        <f t="shared" si="39"/>
        <v>0.88</v>
      </c>
    </row>
    <row r="512" spans="1:10" x14ac:dyDescent="0.75">
      <c r="A512" t="s">
        <v>850</v>
      </c>
      <c r="B512" t="s">
        <v>82</v>
      </c>
      <c r="C512" s="1">
        <v>110000</v>
      </c>
      <c r="D512" s="1">
        <v>159798.31</v>
      </c>
      <c r="E512" s="1">
        <v>-49798.31</v>
      </c>
      <c r="J512" s="7">
        <f t="shared" si="39"/>
        <v>1.4527119090909091</v>
      </c>
    </row>
    <row r="513" spans="1:10" x14ac:dyDescent="0.75">
      <c r="A513" t="s">
        <v>851</v>
      </c>
      <c r="B513" t="s">
        <v>852</v>
      </c>
      <c r="C513" s="1">
        <v>23000</v>
      </c>
      <c r="D513" s="1">
        <v>17830.23</v>
      </c>
      <c r="E513" s="1">
        <v>5169.7700000000004</v>
      </c>
      <c r="J513" s="7">
        <f t="shared" si="39"/>
        <v>0.77522739130434781</v>
      </c>
    </row>
    <row r="514" spans="1:10" x14ac:dyDescent="0.75">
      <c r="A514" t="s">
        <v>853</v>
      </c>
      <c r="B514" t="s">
        <v>109</v>
      </c>
      <c r="C514" s="1">
        <v>2275</v>
      </c>
      <c r="D514" s="1">
        <v>1950</v>
      </c>
      <c r="E514" s="1">
        <v>325</v>
      </c>
      <c r="J514" s="7">
        <f t="shared" si="39"/>
        <v>0.8571428571428571</v>
      </c>
    </row>
    <row r="515" spans="1:10" x14ac:dyDescent="0.75">
      <c r="A515" t="s">
        <v>854</v>
      </c>
      <c r="B515" t="s">
        <v>855</v>
      </c>
      <c r="C515" s="1">
        <v>7500</v>
      </c>
      <c r="D515" s="1">
        <v>3374.17</v>
      </c>
      <c r="E515" s="1">
        <v>4125.83</v>
      </c>
      <c r="J515" s="7">
        <f t="shared" si="39"/>
        <v>0.44988933333333336</v>
      </c>
    </row>
    <row r="516" spans="1:10" x14ac:dyDescent="0.75">
      <c r="A516" t="s">
        <v>856</v>
      </c>
      <c r="B516" t="s">
        <v>857</v>
      </c>
      <c r="C516" s="1">
        <v>7500</v>
      </c>
      <c r="D516" s="1">
        <v>8547.08</v>
      </c>
      <c r="E516" s="1">
        <v>-1047.08</v>
      </c>
      <c r="J516" s="7">
        <f t="shared" si="39"/>
        <v>1.1396106666666665</v>
      </c>
    </row>
    <row r="517" spans="1:10" x14ac:dyDescent="0.75">
      <c r="A517" t="s">
        <v>858</v>
      </c>
      <c r="B517" t="s">
        <v>859</v>
      </c>
      <c r="C517" s="1">
        <v>1500</v>
      </c>
      <c r="D517" s="1">
        <v>0</v>
      </c>
      <c r="E517" s="1">
        <v>1500</v>
      </c>
      <c r="J517" s="7">
        <f t="shared" si="39"/>
        <v>0</v>
      </c>
    </row>
    <row r="518" spans="1:10" x14ac:dyDescent="0.75">
      <c r="A518" t="s">
        <v>860</v>
      </c>
      <c r="B518" t="s">
        <v>861</v>
      </c>
      <c r="C518" s="1">
        <v>1000</v>
      </c>
      <c r="D518" s="1">
        <v>999.73</v>
      </c>
      <c r="E518" s="1">
        <v>0.27</v>
      </c>
      <c r="J518" s="7">
        <f t="shared" si="39"/>
        <v>0.99973000000000001</v>
      </c>
    </row>
    <row r="519" spans="1:10" x14ac:dyDescent="0.75">
      <c r="A519" t="s">
        <v>862</v>
      </c>
      <c r="B519" t="s">
        <v>863</v>
      </c>
      <c r="C519" s="1">
        <v>10500</v>
      </c>
      <c r="D519" s="1">
        <v>3330.96</v>
      </c>
      <c r="E519" s="1">
        <v>7169.04</v>
      </c>
      <c r="J519" s="7">
        <f t="shared" ref="J519:J565" si="47">D519/C519</f>
        <v>0.31723428571428569</v>
      </c>
    </row>
    <row r="520" spans="1:10" x14ac:dyDescent="0.75">
      <c r="A520" t="s">
        <v>864</v>
      </c>
      <c r="B520" t="s">
        <v>865</v>
      </c>
      <c r="C520" s="1">
        <v>2000</v>
      </c>
      <c r="D520" s="1">
        <v>1639.44</v>
      </c>
      <c r="E520" s="1">
        <v>360.56</v>
      </c>
      <c r="J520" s="7">
        <f t="shared" si="47"/>
        <v>0.81972</v>
      </c>
    </row>
    <row r="521" spans="1:10" x14ac:dyDescent="0.75">
      <c r="A521" t="s">
        <v>866</v>
      </c>
      <c r="B521" t="s">
        <v>90</v>
      </c>
      <c r="C521" s="1">
        <v>3600</v>
      </c>
      <c r="D521" s="1">
        <v>11109.12</v>
      </c>
      <c r="E521" s="1">
        <v>-7509.12</v>
      </c>
      <c r="J521" s="7">
        <f t="shared" si="47"/>
        <v>3.085866666666667</v>
      </c>
    </row>
    <row r="522" spans="1:10" x14ac:dyDescent="0.75">
      <c r="A522" t="s">
        <v>867</v>
      </c>
      <c r="B522" t="s">
        <v>868</v>
      </c>
      <c r="C522" s="1">
        <v>3500</v>
      </c>
      <c r="D522" s="1">
        <v>703.07</v>
      </c>
      <c r="E522" s="1">
        <v>2796.93</v>
      </c>
      <c r="J522" s="7">
        <f t="shared" si="47"/>
        <v>0.20087714285714287</v>
      </c>
    </row>
    <row r="523" spans="1:10" x14ac:dyDescent="0.75">
      <c r="A523" t="s">
        <v>869</v>
      </c>
      <c r="B523" t="s">
        <v>870</v>
      </c>
      <c r="C523" s="1">
        <v>19000</v>
      </c>
      <c r="D523" s="1">
        <v>19948.07</v>
      </c>
      <c r="E523" s="1">
        <v>-948.07</v>
      </c>
      <c r="J523" s="7">
        <f t="shared" si="47"/>
        <v>1.0498984210526316</v>
      </c>
    </row>
    <row r="524" spans="1:10" x14ac:dyDescent="0.75">
      <c r="A524" t="s">
        <v>871</v>
      </c>
      <c r="B524" t="s">
        <v>872</v>
      </c>
      <c r="C524" s="1">
        <v>6000</v>
      </c>
      <c r="D524" s="1">
        <v>5000</v>
      </c>
      <c r="E524" s="1">
        <v>1000</v>
      </c>
      <c r="J524" s="7">
        <f t="shared" si="47"/>
        <v>0.83333333333333337</v>
      </c>
    </row>
    <row r="525" spans="1:10" x14ac:dyDescent="0.75">
      <c r="A525" t="s">
        <v>873</v>
      </c>
      <c r="B525" t="s">
        <v>874</v>
      </c>
      <c r="C525" s="1">
        <v>400</v>
      </c>
      <c r="D525" s="1">
        <v>0</v>
      </c>
      <c r="E525" s="1">
        <v>400</v>
      </c>
      <c r="J525" s="7">
        <f t="shared" si="47"/>
        <v>0</v>
      </c>
    </row>
    <row r="526" spans="1:10" x14ac:dyDescent="0.75">
      <c r="A526" t="s">
        <v>875</v>
      </c>
      <c r="B526" t="s">
        <v>54</v>
      </c>
      <c r="C526" s="1">
        <v>1250</v>
      </c>
      <c r="D526" s="1">
        <v>1735.44</v>
      </c>
      <c r="E526" s="1">
        <v>-485.44</v>
      </c>
      <c r="J526" s="7">
        <f t="shared" si="47"/>
        <v>1.388352</v>
      </c>
    </row>
    <row r="527" spans="1:10" x14ac:dyDescent="0.75">
      <c r="A527" t="s">
        <v>876</v>
      </c>
      <c r="B527" t="s">
        <v>877</v>
      </c>
      <c r="C527" s="1">
        <v>27000</v>
      </c>
      <c r="D527" s="1">
        <v>28952.06</v>
      </c>
      <c r="E527" s="1">
        <v>-1952.06</v>
      </c>
      <c r="J527" s="7">
        <f t="shared" si="47"/>
        <v>1.0722985185185185</v>
      </c>
    </row>
    <row r="528" spans="1:10" x14ac:dyDescent="0.75">
      <c r="A528" t="s">
        <v>878</v>
      </c>
      <c r="B528" t="s">
        <v>879</v>
      </c>
      <c r="C528" s="1">
        <v>13000</v>
      </c>
      <c r="D528" s="1">
        <v>16343.73</v>
      </c>
      <c r="E528" s="1">
        <v>-3343.73</v>
      </c>
      <c r="J528" s="7">
        <f t="shared" si="47"/>
        <v>1.2572099999999999</v>
      </c>
    </row>
    <row r="529" spans="1:10" x14ac:dyDescent="0.75">
      <c r="A529" t="s">
        <v>880</v>
      </c>
      <c r="B529" t="s">
        <v>334</v>
      </c>
      <c r="C529" s="1">
        <v>1500</v>
      </c>
      <c r="D529" s="1">
        <v>62.57</v>
      </c>
      <c r="E529" s="1">
        <v>1437.43</v>
      </c>
      <c r="J529" s="7">
        <f t="shared" si="47"/>
        <v>4.1713333333333331E-2</v>
      </c>
    </row>
    <row r="530" spans="1:10" x14ac:dyDescent="0.75">
      <c r="A530" t="s">
        <v>881</v>
      </c>
      <c r="B530" t="s">
        <v>882</v>
      </c>
      <c r="C530" s="1">
        <v>10500</v>
      </c>
      <c r="D530" s="1">
        <v>8825</v>
      </c>
      <c r="E530" s="1">
        <v>1675</v>
      </c>
      <c r="J530" s="7">
        <f t="shared" si="47"/>
        <v>0.84047619047619049</v>
      </c>
    </row>
    <row r="531" spans="1:10" x14ac:dyDescent="0.75">
      <c r="A531" t="s">
        <v>883</v>
      </c>
      <c r="B531" t="s">
        <v>365</v>
      </c>
      <c r="C531" s="1">
        <v>1500</v>
      </c>
      <c r="D531" s="1">
        <v>172.04</v>
      </c>
      <c r="E531" s="1">
        <v>1327.96</v>
      </c>
      <c r="J531" s="7">
        <f t="shared" si="47"/>
        <v>0.11469333333333333</v>
      </c>
    </row>
    <row r="532" spans="1:10" x14ac:dyDescent="0.75">
      <c r="A532" t="s">
        <v>884</v>
      </c>
      <c r="B532" t="s">
        <v>885</v>
      </c>
      <c r="C532" s="1">
        <v>2500</v>
      </c>
      <c r="D532" s="1">
        <v>2336.2199999999998</v>
      </c>
      <c r="E532" s="1">
        <v>163.78</v>
      </c>
      <c r="J532" s="7">
        <f t="shared" si="47"/>
        <v>0.93448799999999987</v>
      </c>
    </row>
    <row r="533" spans="1:10" x14ac:dyDescent="0.75">
      <c r="A533" t="s">
        <v>886</v>
      </c>
      <c r="B533" t="s">
        <v>887</v>
      </c>
      <c r="C533" s="1">
        <v>8000</v>
      </c>
      <c r="D533" s="1">
        <v>3349.51</v>
      </c>
      <c r="E533" s="1">
        <v>4650.49</v>
      </c>
      <c r="J533" s="7">
        <f t="shared" si="47"/>
        <v>0.41868875000000005</v>
      </c>
    </row>
    <row r="534" spans="1:10" x14ac:dyDescent="0.75">
      <c r="A534" t="s">
        <v>888</v>
      </c>
      <c r="B534" t="s">
        <v>155</v>
      </c>
      <c r="C534" s="1">
        <v>750</v>
      </c>
      <c r="D534" s="1">
        <v>98.3</v>
      </c>
      <c r="E534" s="1">
        <v>651.70000000000005</v>
      </c>
      <c r="J534" s="7">
        <f t="shared" si="47"/>
        <v>0.13106666666666666</v>
      </c>
    </row>
    <row r="535" spans="1:10" x14ac:dyDescent="0.75">
      <c r="A535" t="s">
        <v>889</v>
      </c>
      <c r="B535" t="s">
        <v>159</v>
      </c>
      <c r="C535" s="1">
        <v>750</v>
      </c>
      <c r="D535" s="1">
        <v>129.85</v>
      </c>
      <c r="E535" s="1">
        <v>620.15</v>
      </c>
      <c r="J535" s="7">
        <f t="shared" si="47"/>
        <v>0.17313333333333333</v>
      </c>
    </row>
    <row r="536" spans="1:10" x14ac:dyDescent="0.75">
      <c r="A536" t="s">
        <v>890</v>
      </c>
      <c r="B536" t="s">
        <v>891</v>
      </c>
      <c r="C536" s="1">
        <v>1750</v>
      </c>
      <c r="D536" s="1">
        <v>1610.19</v>
      </c>
      <c r="E536" s="1">
        <v>139.81</v>
      </c>
      <c r="J536" s="7">
        <f t="shared" si="47"/>
        <v>0.9201085714285715</v>
      </c>
    </row>
    <row r="537" spans="1:10" x14ac:dyDescent="0.75">
      <c r="A537" t="s">
        <v>892</v>
      </c>
      <c r="B537" t="s">
        <v>893</v>
      </c>
      <c r="C537" s="1">
        <v>1000</v>
      </c>
      <c r="D537" s="1">
        <v>685.11</v>
      </c>
      <c r="E537" s="1">
        <v>314.89</v>
      </c>
      <c r="J537" s="7">
        <f t="shared" si="47"/>
        <v>0.68511</v>
      </c>
    </row>
    <row r="538" spans="1:10" x14ac:dyDescent="0.75">
      <c r="A538" t="s">
        <v>894</v>
      </c>
      <c r="B538" t="s">
        <v>895</v>
      </c>
      <c r="C538" s="1">
        <v>2200</v>
      </c>
      <c r="D538" s="1">
        <v>1938.38</v>
      </c>
      <c r="E538" s="1">
        <v>261.62</v>
      </c>
      <c r="J538" s="7">
        <f t="shared" si="47"/>
        <v>0.88108181818181819</v>
      </c>
    </row>
    <row r="539" spans="1:10" x14ac:dyDescent="0.75">
      <c r="A539" t="s">
        <v>896</v>
      </c>
      <c r="B539" t="s">
        <v>897</v>
      </c>
      <c r="C539" s="1">
        <v>3000</v>
      </c>
      <c r="D539" s="1">
        <v>1556.75</v>
      </c>
      <c r="E539" s="1">
        <v>1443.25</v>
      </c>
      <c r="J539" s="7">
        <f t="shared" si="47"/>
        <v>0.51891666666666669</v>
      </c>
    </row>
    <row r="540" spans="1:10" x14ac:dyDescent="0.75">
      <c r="A540" t="s">
        <v>898</v>
      </c>
      <c r="B540" t="s">
        <v>899</v>
      </c>
      <c r="C540" s="1">
        <v>1000</v>
      </c>
      <c r="D540" s="1">
        <v>384.91</v>
      </c>
      <c r="E540" s="1">
        <v>615.09</v>
      </c>
      <c r="J540" s="7">
        <f t="shared" si="47"/>
        <v>0.38491000000000003</v>
      </c>
    </row>
    <row r="541" spans="1:10" x14ac:dyDescent="0.75">
      <c r="A541" t="s">
        <v>900</v>
      </c>
      <c r="B541" t="s">
        <v>901</v>
      </c>
      <c r="C541" s="1">
        <v>6500</v>
      </c>
      <c r="D541" s="1">
        <v>742.1</v>
      </c>
      <c r="E541" s="1">
        <v>5757.9</v>
      </c>
      <c r="J541" s="7">
        <f t="shared" si="47"/>
        <v>0.11416923076923077</v>
      </c>
    </row>
    <row r="542" spans="1:10" x14ac:dyDescent="0.75">
      <c r="A542" t="s">
        <v>902</v>
      </c>
      <c r="B542" t="s">
        <v>903</v>
      </c>
      <c r="C542" s="1">
        <v>3000</v>
      </c>
      <c r="D542" s="1">
        <v>1003.51</v>
      </c>
      <c r="E542" s="1">
        <v>1996.49</v>
      </c>
      <c r="J542" s="7">
        <f t="shared" si="47"/>
        <v>0.33450333333333332</v>
      </c>
    </row>
    <row r="543" spans="1:10" x14ac:dyDescent="0.75">
      <c r="A543" t="s">
        <v>904</v>
      </c>
      <c r="B543" t="s">
        <v>905</v>
      </c>
      <c r="C543" s="1">
        <v>1250</v>
      </c>
      <c r="D543" s="1">
        <v>0</v>
      </c>
      <c r="E543" s="1">
        <v>1250</v>
      </c>
      <c r="J543" s="7">
        <f t="shared" si="47"/>
        <v>0</v>
      </c>
    </row>
    <row r="544" spans="1:10" x14ac:dyDescent="0.75">
      <c r="A544" t="s">
        <v>906</v>
      </c>
      <c r="B544" t="s">
        <v>907</v>
      </c>
      <c r="C544" s="1">
        <v>1600</v>
      </c>
      <c r="D544" s="1">
        <v>692.47</v>
      </c>
      <c r="E544" s="1">
        <v>907.53</v>
      </c>
      <c r="F544" s="1">
        <f>SUM(C502:C545)</f>
        <v>588711.4</v>
      </c>
      <c r="G544" s="1">
        <f t="shared" ref="G544:H544" si="48">SUM(D502:D545)</f>
        <v>564951.57999999996</v>
      </c>
      <c r="H544" s="1">
        <f t="shared" si="48"/>
        <v>23759.820000000011</v>
      </c>
      <c r="I544" s="7">
        <f t="shared" ref="I544" si="49">G544/F544</f>
        <v>0.95964097179025232</v>
      </c>
      <c r="J544" s="7">
        <f t="shared" si="47"/>
        <v>0.43279375000000003</v>
      </c>
    </row>
    <row r="545" spans="1:10" x14ac:dyDescent="0.75">
      <c r="A545" t="s">
        <v>908</v>
      </c>
      <c r="B545" t="s">
        <v>909</v>
      </c>
      <c r="C545" s="1">
        <v>5000</v>
      </c>
      <c r="D545" s="1">
        <v>3299</v>
      </c>
      <c r="E545" s="1">
        <v>1701</v>
      </c>
      <c r="J545" s="7">
        <f t="shared" si="47"/>
        <v>0.65980000000000005</v>
      </c>
    </row>
    <row r="546" spans="1:10" x14ac:dyDescent="0.75">
      <c r="A546" t="s">
        <v>910</v>
      </c>
      <c r="B546" t="s">
        <v>760</v>
      </c>
      <c r="C546" s="1">
        <v>63000</v>
      </c>
      <c r="D546" s="1">
        <v>53520</v>
      </c>
      <c r="E546" s="1">
        <v>9480</v>
      </c>
      <c r="J546" s="7">
        <f t="shared" si="47"/>
        <v>0.84952380952380957</v>
      </c>
    </row>
    <row r="547" spans="1:10" x14ac:dyDescent="0.75">
      <c r="A547" t="s">
        <v>911</v>
      </c>
      <c r="B547" t="s">
        <v>549</v>
      </c>
      <c r="C547" s="1">
        <v>40000</v>
      </c>
      <c r="D547" s="1">
        <v>35347.160000000003</v>
      </c>
      <c r="E547" s="1">
        <v>4652.84</v>
      </c>
      <c r="J547" s="7">
        <f t="shared" si="47"/>
        <v>0.8836790000000001</v>
      </c>
    </row>
    <row r="548" spans="1:10" x14ac:dyDescent="0.75">
      <c r="A548" t="s">
        <v>912</v>
      </c>
      <c r="B548" t="s">
        <v>551</v>
      </c>
      <c r="C548" s="1">
        <v>7018.5</v>
      </c>
      <c r="D548" s="1">
        <v>7018.5</v>
      </c>
      <c r="E548" s="1">
        <v>0</v>
      </c>
      <c r="J548" s="7">
        <f t="shared" si="47"/>
        <v>1</v>
      </c>
    </row>
    <row r="549" spans="1:10" x14ac:dyDescent="0.75">
      <c r="A549" t="s">
        <v>913</v>
      </c>
      <c r="B549" t="s">
        <v>764</v>
      </c>
      <c r="C549" s="1">
        <v>300</v>
      </c>
      <c r="D549" s="1">
        <v>0</v>
      </c>
      <c r="E549" s="1">
        <v>300</v>
      </c>
      <c r="J549" s="7">
        <f t="shared" si="47"/>
        <v>0</v>
      </c>
    </row>
    <row r="550" spans="1:10" x14ac:dyDescent="0.75">
      <c r="A550" t="s">
        <v>914</v>
      </c>
      <c r="B550" t="s">
        <v>766</v>
      </c>
      <c r="C550" s="1">
        <v>300</v>
      </c>
      <c r="D550" s="1">
        <v>300</v>
      </c>
      <c r="E550" s="1">
        <v>0</v>
      </c>
      <c r="J550" s="7">
        <f t="shared" si="47"/>
        <v>1</v>
      </c>
    </row>
    <row r="551" spans="1:10" x14ac:dyDescent="0.75">
      <c r="A551" t="s">
        <v>915</v>
      </c>
      <c r="B551" t="s">
        <v>132</v>
      </c>
      <c r="C551" s="1">
        <v>70343.399999999994</v>
      </c>
      <c r="D551" s="1">
        <v>107662.16</v>
      </c>
      <c r="E551" s="1">
        <v>-37318.76</v>
      </c>
      <c r="J551" s="7">
        <f t="shared" si="47"/>
        <v>1.530522550800786</v>
      </c>
    </row>
    <row r="552" spans="1:10" x14ac:dyDescent="0.75">
      <c r="A552" t="s">
        <v>916</v>
      </c>
      <c r="B552" t="s">
        <v>558</v>
      </c>
      <c r="C552" s="1">
        <v>4774.2</v>
      </c>
      <c r="D552" s="1">
        <v>5340.54</v>
      </c>
      <c r="E552" s="1">
        <v>-566.34</v>
      </c>
      <c r="J552" s="7">
        <f t="shared" si="47"/>
        <v>1.1186251099660676</v>
      </c>
    </row>
    <row r="553" spans="1:10" x14ac:dyDescent="0.75">
      <c r="A553" t="s">
        <v>917</v>
      </c>
      <c r="B553" t="s">
        <v>562</v>
      </c>
      <c r="C553" s="1">
        <v>500</v>
      </c>
      <c r="D553" s="1">
        <v>300</v>
      </c>
      <c r="E553" s="1">
        <v>200</v>
      </c>
      <c r="J553" s="7">
        <f t="shared" si="47"/>
        <v>0.6</v>
      </c>
    </row>
    <row r="554" spans="1:10" x14ac:dyDescent="0.75">
      <c r="A554" t="s">
        <v>918</v>
      </c>
      <c r="B554" t="s">
        <v>564</v>
      </c>
      <c r="C554" s="1">
        <v>321.45</v>
      </c>
      <c r="D554" s="1">
        <v>679.02</v>
      </c>
      <c r="E554" s="1">
        <v>-357.57</v>
      </c>
      <c r="J554" s="7">
        <f t="shared" si="47"/>
        <v>2.1123658422771814</v>
      </c>
    </row>
    <row r="555" spans="1:10" x14ac:dyDescent="0.75">
      <c r="A555" t="s">
        <v>919</v>
      </c>
      <c r="B555" t="s">
        <v>920</v>
      </c>
      <c r="C555" s="1">
        <v>10000</v>
      </c>
      <c r="D555" s="1">
        <v>0</v>
      </c>
      <c r="E555" s="1">
        <v>10000</v>
      </c>
      <c r="J555" s="7">
        <f t="shared" si="47"/>
        <v>0</v>
      </c>
    </row>
    <row r="556" spans="1:10" x14ac:dyDescent="0.75">
      <c r="A556" t="s">
        <v>921</v>
      </c>
      <c r="B556" t="s">
        <v>922</v>
      </c>
      <c r="C556" s="1">
        <v>15000</v>
      </c>
      <c r="D556" s="1">
        <v>0</v>
      </c>
      <c r="E556" s="1">
        <v>15000</v>
      </c>
      <c r="J556" s="7">
        <f t="shared" si="47"/>
        <v>0</v>
      </c>
    </row>
    <row r="557" spans="1:10" x14ac:dyDescent="0.75">
      <c r="A557" t="s">
        <v>923</v>
      </c>
      <c r="B557" t="s">
        <v>924</v>
      </c>
      <c r="C557" s="1">
        <v>42000</v>
      </c>
      <c r="D557" s="1">
        <v>42000</v>
      </c>
      <c r="E557" s="1">
        <v>0</v>
      </c>
      <c r="J557" s="7">
        <f t="shared" si="47"/>
        <v>1</v>
      </c>
    </row>
    <row r="558" spans="1:10" x14ac:dyDescent="0.75">
      <c r="A558" t="s">
        <v>925</v>
      </c>
      <c r="B558" t="s">
        <v>926</v>
      </c>
      <c r="C558" s="1">
        <v>35000</v>
      </c>
      <c r="D558" s="1">
        <v>35000</v>
      </c>
      <c r="E558" s="1">
        <v>0</v>
      </c>
      <c r="J558" s="7">
        <f t="shared" si="47"/>
        <v>1</v>
      </c>
    </row>
    <row r="559" spans="1:10" x14ac:dyDescent="0.75">
      <c r="A559" t="s">
        <v>927</v>
      </c>
      <c r="B559" t="s">
        <v>928</v>
      </c>
      <c r="C559" s="1">
        <v>32550</v>
      </c>
      <c r="D559" s="1">
        <v>32550</v>
      </c>
      <c r="E559" s="1">
        <v>0</v>
      </c>
      <c r="J559" s="7">
        <f t="shared" si="47"/>
        <v>1</v>
      </c>
    </row>
    <row r="560" spans="1:10" x14ac:dyDescent="0.75">
      <c r="A560" t="s">
        <v>929</v>
      </c>
      <c r="B560" t="s">
        <v>930</v>
      </c>
      <c r="C560" s="1">
        <v>5000</v>
      </c>
      <c r="D560" s="1">
        <v>5000</v>
      </c>
      <c r="E560" s="1">
        <v>0</v>
      </c>
      <c r="J560" s="7">
        <f t="shared" si="47"/>
        <v>1</v>
      </c>
    </row>
    <row r="561" spans="1:10" x14ac:dyDescent="0.75">
      <c r="A561" t="s">
        <v>931</v>
      </c>
      <c r="B561" t="s">
        <v>932</v>
      </c>
      <c r="C561" s="1">
        <v>85000</v>
      </c>
      <c r="D561" s="1">
        <v>85000</v>
      </c>
      <c r="E561" s="1">
        <v>0</v>
      </c>
      <c r="J561" s="7">
        <f t="shared" si="47"/>
        <v>1</v>
      </c>
    </row>
    <row r="562" spans="1:10" x14ac:dyDescent="0.75">
      <c r="A562" t="s">
        <v>933</v>
      </c>
      <c r="B562" t="s">
        <v>934</v>
      </c>
      <c r="C562" s="1">
        <v>4268.76</v>
      </c>
      <c r="D562" s="1">
        <v>4268.76</v>
      </c>
      <c r="E562" s="1">
        <v>0</v>
      </c>
      <c r="J562" s="7">
        <f t="shared" si="47"/>
        <v>1</v>
      </c>
    </row>
    <row r="563" spans="1:10" x14ac:dyDescent="0.75">
      <c r="A563" t="s">
        <v>935</v>
      </c>
      <c r="B563" t="s">
        <v>936</v>
      </c>
      <c r="C563" s="1">
        <v>7947.5</v>
      </c>
      <c r="D563" s="1">
        <v>7947.5</v>
      </c>
      <c r="E563" s="1">
        <v>0</v>
      </c>
      <c r="F563" s="3">
        <f>SUM(C546:C564)</f>
        <v>426573.81000000006</v>
      </c>
      <c r="G563" s="3">
        <f t="shared" ref="G563:H563" si="50">SUM(D546:D564)</f>
        <v>425183.64</v>
      </c>
      <c r="H563" s="3">
        <f t="shared" si="50"/>
        <v>1390.1699999999983</v>
      </c>
      <c r="I563" s="7">
        <f>G563/F563</f>
        <v>0.99674107981453419</v>
      </c>
      <c r="J563" s="7">
        <f t="shared" si="47"/>
        <v>1</v>
      </c>
    </row>
    <row r="564" spans="1:10" x14ac:dyDescent="0.75">
      <c r="A564" t="s">
        <v>937</v>
      </c>
      <c r="B564" t="s">
        <v>938</v>
      </c>
      <c r="C564" s="1">
        <v>3250</v>
      </c>
      <c r="D564" s="1">
        <v>3250</v>
      </c>
      <c r="E564" s="1">
        <v>0</v>
      </c>
      <c r="I564" s="10"/>
      <c r="J564" s="7">
        <f t="shared" si="47"/>
        <v>1</v>
      </c>
    </row>
    <row r="565" spans="1:10" x14ac:dyDescent="0.75">
      <c r="A565" t="s">
        <v>1045</v>
      </c>
      <c r="C565" s="1">
        <f>SUM(C463:C564)</f>
        <v>1424334.9999999998</v>
      </c>
      <c r="D565" s="1">
        <f t="shared" ref="D565" si="51">SUM(D463:D564)</f>
        <v>1318669.1399999997</v>
      </c>
      <c r="E565" s="1">
        <f t="shared" ref="E528:E565" si="52">C565-D565</f>
        <v>105665.8600000001</v>
      </c>
      <c r="F565" s="7">
        <f>D565/C565</f>
        <v>0.92581389911783385</v>
      </c>
      <c r="J565" s="7">
        <f t="shared" si="47"/>
        <v>0.92581389911783385</v>
      </c>
    </row>
    <row r="566" spans="1:10" x14ac:dyDescent="0.75">
      <c r="E566" s="2" t="s">
        <v>939</v>
      </c>
      <c r="F566" s="3">
        <f>F472+F481+F563</f>
        <v>640953.08000000007</v>
      </c>
      <c r="G566" s="3">
        <f>G472+G481+G563</f>
        <v>612863.93000000005</v>
      </c>
      <c r="H566" s="3">
        <f>H472+H481+H563</f>
        <v>28089.149999999994</v>
      </c>
      <c r="I566" s="7">
        <f>G566/F566</f>
        <v>0.95617596532963067</v>
      </c>
    </row>
    <row r="567" spans="1:10" x14ac:dyDescent="0.75">
      <c r="E567" s="4" t="s">
        <v>940</v>
      </c>
      <c r="F567" s="5">
        <f>F473+F500</f>
        <v>194670.52</v>
      </c>
      <c r="G567" s="5">
        <f>G473+G500</f>
        <v>140853.63</v>
      </c>
      <c r="H567" s="5">
        <f>H473+H500</f>
        <v>53816.890000000007</v>
      </c>
      <c r="I567" s="7">
        <f>G567/F567</f>
        <v>0.7235488455057294</v>
      </c>
    </row>
    <row r="570" spans="1:10" x14ac:dyDescent="0.75">
      <c r="C570" s="1"/>
      <c r="D570" s="1"/>
      <c r="E570" s="1"/>
    </row>
    <row r="571" spans="1:10" x14ac:dyDescent="0.75">
      <c r="C571" s="1"/>
      <c r="D571" s="1"/>
      <c r="E571" s="1"/>
    </row>
    <row r="572" spans="1:10" x14ac:dyDescent="0.75">
      <c r="C572" s="1"/>
      <c r="D572" s="1"/>
      <c r="E572" s="1"/>
    </row>
    <row r="573" spans="1:10" x14ac:dyDescent="0.75">
      <c r="C573" s="1"/>
      <c r="D573" s="1"/>
      <c r="E573" s="1"/>
    </row>
    <row r="574" spans="1:10" x14ac:dyDescent="0.75">
      <c r="C574" s="1"/>
      <c r="D574" s="1"/>
      <c r="E574" s="1"/>
    </row>
    <row r="575" spans="1:10" x14ac:dyDescent="0.75">
      <c r="C575" s="1"/>
      <c r="D575" s="1"/>
      <c r="E575" s="1"/>
    </row>
  </sheetData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1F0F-73C2-44FC-AF94-A22FB191F70B}">
  <dimension ref="A1:F94"/>
  <sheetViews>
    <sheetView topLeftCell="A19" workbookViewId="0">
      <selection activeCell="E71" sqref="E71"/>
    </sheetView>
  </sheetViews>
  <sheetFormatPr defaultRowHeight="14.75" x14ac:dyDescent="0.75"/>
  <cols>
    <col min="1" max="1" width="28" bestFit="1" customWidth="1"/>
    <col min="2" max="2" width="47" bestFit="1" customWidth="1"/>
    <col min="3" max="5" width="13.81640625" bestFit="1" customWidth="1"/>
    <col min="6" max="6" width="11.86328125" bestFit="1" customWidth="1"/>
  </cols>
  <sheetData>
    <row r="1" spans="1:5" x14ac:dyDescent="0.75">
      <c r="A1" t="s">
        <v>0</v>
      </c>
    </row>
    <row r="2" spans="1:5" x14ac:dyDescent="0.75">
      <c r="A2" t="s">
        <v>1</v>
      </c>
    </row>
    <row r="3" spans="1:5" x14ac:dyDescent="0.75">
      <c r="A3" t="s">
        <v>1025</v>
      </c>
    </row>
    <row r="4" spans="1:5" x14ac:dyDescent="0.75">
      <c r="A4" t="s">
        <v>2</v>
      </c>
      <c r="B4" t="s">
        <v>3</v>
      </c>
    </row>
    <row r="5" spans="1:5" x14ac:dyDescent="0.75">
      <c r="A5" t="s">
        <v>4</v>
      </c>
      <c r="B5" t="s">
        <v>5</v>
      </c>
      <c r="C5" t="s">
        <v>6</v>
      </c>
      <c r="D5" t="s">
        <v>7</v>
      </c>
      <c r="E5" t="s">
        <v>8</v>
      </c>
    </row>
    <row r="6" spans="1:5" x14ac:dyDescent="0.75">
      <c r="A6" t="s">
        <v>955</v>
      </c>
      <c r="B6" t="s">
        <v>1050</v>
      </c>
      <c r="C6" s="1">
        <v>-3117813.12</v>
      </c>
      <c r="D6" s="1">
        <v>-3117813.18</v>
      </c>
      <c r="E6" s="1">
        <v>0.06</v>
      </c>
    </row>
    <row r="7" spans="1:5" x14ac:dyDescent="0.75">
      <c r="A7" t="s">
        <v>956</v>
      </c>
      <c r="B7" t="s">
        <v>1051</v>
      </c>
      <c r="C7" s="1">
        <v>-16506.77</v>
      </c>
      <c r="D7" s="1">
        <v>-15567.62</v>
      </c>
      <c r="E7" s="1">
        <v>-939.15</v>
      </c>
    </row>
    <row r="8" spans="1:5" x14ac:dyDescent="0.75">
      <c r="A8" t="s">
        <v>957</v>
      </c>
      <c r="B8" t="s">
        <v>1052</v>
      </c>
      <c r="C8" s="1">
        <v>-20000</v>
      </c>
      <c r="D8" s="1">
        <v>-36562.5</v>
      </c>
      <c r="E8" s="1">
        <v>16562.5</v>
      </c>
    </row>
    <row r="9" spans="1:5" x14ac:dyDescent="0.75">
      <c r="A9" t="s">
        <v>958</v>
      </c>
      <c r="B9" t="s">
        <v>1053</v>
      </c>
      <c r="C9" s="1">
        <v>-15000</v>
      </c>
      <c r="D9" s="1">
        <v>-30166.42</v>
      </c>
      <c r="E9" s="1">
        <v>15166.42</v>
      </c>
    </row>
    <row r="10" spans="1:5" x14ac:dyDescent="0.75">
      <c r="A10" t="s">
        <v>959</v>
      </c>
      <c r="B10" t="s">
        <v>1054</v>
      </c>
      <c r="C10" s="1">
        <v>-160000</v>
      </c>
      <c r="D10" s="1">
        <v>-160373.92000000001</v>
      </c>
      <c r="E10" s="1">
        <v>373.92</v>
      </c>
    </row>
    <row r="11" spans="1:5" x14ac:dyDescent="0.75">
      <c r="A11" t="s">
        <v>960</v>
      </c>
      <c r="B11" t="s">
        <v>1055</v>
      </c>
      <c r="C11" s="1">
        <v>-72000</v>
      </c>
      <c r="D11" s="1">
        <v>-65267.839999999997</v>
      </c>
      <c r="E11" s="1">
        <v>-6732.16</v>
      </c>
    </row>
    <row r="12" spans="1:5" x14ac:dyDescent="0.75">
      <c r="A12" t="s">
        <v>961</v>
      </c>
      <c r="B12" t="s">
        <v>1056</v>
      </c>
      <c r="C12" s="1">
        <v>-80000</v>
      </c>
      <c r="D12" s="1">
        <v>-55494.99</v>
      </c>
      <c r="E12" s="1">
        <v>-24505.01</v>
      </c>
    </row>
    <row r="13" spans="1:5" x14ac:dyDescent="0.75">
      <c r="A13" t="s">
        <v>962</v>
      </c>
      <c r="B13" t="s">
        <v>1057</v>
      </c>
      <c r="C13" s="1">
        <v>-6000</v>
      </c>
      <c r="D13" s="1">
        <v>-6251</v>
      </c>
      <c r="E13" s="1">
        <v>251</v>
      </c>
    </row>
    <row r="14" spans="1:5" x14ac:dyDescent="0.75">
      <c r="A14" t="s">
        <v>963</v>
      </c>
      <c r="B14" t="s">
        <v>1058</v>
      </c>
      <c r="C14" s="1">
        <v>-700</v>
      </c>
      <c r="D14" s="1">
        <v>-756.27</v>
      </c>
      <c r="E14" s="1">
        <v>56.27</v>
      </c>
    </row>
    <row r="15" spans="1:5" x14ac:dyDescent="0.75">
      <c r="A15" t="s">
        <v>964</v>
      </c>
      <c r="B15" t="s">
        <v>1059</v>
      </c>
      <c r="C15" s="1">
        <v>-200</v>
      </c>
      <c r="D15" s="1">
        <v>-225</v>
      </c>
      <c r="E15" s="1">
        <v>25</v>
      </c>
    </row>
    <row r="16" spans="1:5" x14ac:dyDescent="0.75">
      <c r="A16" t="s">
        <v>1024</v>
      </c>
      <c r="B16" t="s">
        <v>1060</v>
      </c>
      <c r="C16" s="1">
        <v>0</v>
      </c>
      <c r="D16" s="1">
        <v>-125.6</v>
      </c>
      <c r="E16" s="1">
        <v>125.6</v>
      </c>
    </row>
    <row r="17" spans="1:5" x14ac:dyDescent="0.75">
      <c r="A17" t="s">
        <v>965</v>
      </c>
      <c r="B17" t="s">
        <v>1061</v>
      </c>
      <c r="C17" s="1">
        <v>-500</v>
      </c>
      <c r="D17" s="1">
        <v>-300</v>
      </c>
      <c r="E17" s="1">
        <v>-200</v>
      </c>
    </row>
    <row r="18" spans="1:5" x14ac:dyDescent="0.75">
      <c r="A18" t="s">
        <v>966</v>
      </c>
      <c r="B18" t="s">
        <v>1062</v>
      </c>
      <c r="C18" s="1">
        <v>-1500</v>
      </c>
      <c r="D18" s="1">
        <v>-1000</v>
      </c>
      <c r="E18" s="1">
        <v>-500</v>
      </c>
    </row>
    <row r="19" spans="1:5" x14ac:dyDescent="0.75">
      <c r="A19" t="s">
        <v>967</v>
      </c>
      <c r="B19" t="s">
        <v>1063</v>
      </c>
      <c r="C19" s="1">
        <v>0</v>
      </c>
      <c r="D19" s="1">
        <v>-11081.5</v>
      </c>
      <c r="E19" s="1">
        <v>11081.5</v>
      </c>
    </row>
    <row r="20" spans="1:5" x14ac:dyDescent="0.75">
      <c r="A20" t="s">
        <v>968</v>
      </c>
      <c r="B20" t="s">
        <v>1064</v>
      </c>
      <c r="C20" s="1">
        <v>-50000</v>
      </c>
      <c r="D20" s="1">
        <v>-67886</v>
      </c>
      <c r="E20" s="1">
        <v>17886</v>
      </c>
    </row>
    <row r="21" spans="1:5" x14ac:dyDescent="0.75">
      <c r="A21" t="s">
        <v>969</v>
      </c>
      <c r="B21" t="s">
        <v>1065</v>
      </c>
      <c r="C21" s="1">
        <v>-60000</v>
      </c>
      <c r="D21" s="1">
        <v>-56060</v>
      </c>
      <c r="E21" s="1">
        <v>-3940</v>
      </c>
    </row>
    <row r="22" spans="1:5" x14ac:dyDescent="0.75">
      <c r="A22" t="s">
        <v>970</v>
      </c>
      <c r="B22" t="s">
        <v>1066</v>
      </c>
      <c r="C22" s="1">
        <v>-140015.82</v>
      </c>
      <c r="D22" s="1">
        <v>-140015.76</v>
      </c>
      <c r="E22" s="1">
        <v>-0.06</v>
      </c>
    </row>
    <row r="23" spans="1:5" x14ac:dyDescent="0.75">
      <c r="A23" t="s">
        <v>971</v>
      </c>
      <c r="B23" t="s">
        <v>1067</v>
      </c>
      <c r="C23" s="1">
        <v>-20600</v>
      </c>
      <c r="D23" s="1">
        <v>-24867</v>
      </c>
      <c r="E23" s="1">
        <v>4267</v>
      </c>
    </row>
    <row r="24" spans="1:5" x14ac:dyDescent="0.75">
      <c r="A24" t="s">
        <v>972</v>
      </c>
      <c r="B24" t="s">
        <v>1068</v>
      </c>
      <c r="C24" s="1">
        <v>-628.51</v>
      </c>
      <c r="D24" s="1">
        <v>-22953.37</v>
      </c>
      <c r="E24" s="1">
        <v>22324.86</v>
      </c>
    </row>
    <row r="25" spans="1:5" x14ac:dyDescent="0.75">
      <c r="A25" t="s">
        <v>973</v>
      </c>
      <c r="B25" t="s">
        <v>1069</v>
      </c>
      <c r="C25" s="1">
        <v>-60000</v>
      </c>
      <c r="D25" s="1">
        <v>-71019.23</v>
      </c>
      <c r="E25" s="1">
        <v>11019.23</v>
      </c>
    </row>
    <row r="26" spans="1:5" x14ac:dyDescent="0.75">
      <c r="A26" t="s">
        <v>974</v>
      </c>
      <c r="B26" t="s">
        <v>1070</v>
      </c>
      <c r="C26" s="1">
        <v>-125000</v>
      </c>
      <c r="D26" s="1">
        <v>-119244.71</v>
      </c>
      <c r="E26" s="1">
        <v>-5755.29</v>
      </c>
    </row>
    <row r="27" spans="1:5" x14ac:dyDescent="0.75">
      <c r="A27" t="s">
        <v>975</v>
      </c>
      <c r="B27" t="s">
        <v>1071</v>
      </c>
      <c r="C27" s="1">
        <v>-8000</v>
      </c>
      <c r="D27" s="1">
        <v>-5000</v>
      </c>
      <c r="E27" s="1">
        <v>-3000</v>
      </c>
    </row>
    <row r="28" spans="1:5" x14ac:dyDescent="0.75">
      <c r="A28" t="s">
        <v>976</v>
      </c>
      <c r="B28" t="s">
        <v>1072</v>
      </c>
      <c r="C28" s="1">
        <v>-125</v>
      </c>
      <c r="D28" s="1">
        <v>-100</v>
      </c>
      <c r="E28" s="1">
        <v>-25</v>
      </c>
    </row>
    <row r="29" spans="1:5" x14ac:dyDescent="0.75">
      <c r="A29" t="s">
        <v>977</v>
      </c>
      <c r="B29" t="s">
        <v>1073</v>
      </c>
      <c r="C29" s="1">
        <v>-1500</v>
      </c>
      <c r="D29" s="1">
        <v>-250</v>
      </c>
      <c r="E29" s="1">
        <v>-1250</v>
      </c>
    </row>
    <row r="30" spans="1:5" x14ac:dyDescent="0.75">
      <c r="A30" t="s">
        <v>978</v>
      </c>
      <c r="B30" t="s">
        <v>979</v>
      </c>
      <c r="C30" s="1">
        <v>-10000</v>
      </c>
      <c r="D30" s="1">
        <v>-12189</v>
      </c>
      <c r="E30" s="1">
        <v>2189</v>
      </c>
    </row>
    <row r="31" spans="1:5" x14ac:dyDescent="0.75">
      <c r="A31" t="s">
        <v>980</v>
      </c>
      <c r="B31" t="s">
        <v>1074</v>
      </c>
      <c r="C31" s="1">
        <v>-1000</v>
      </c>
      <c r="D31" s="1">
        <v>-580</v>
      </c>
      <c r="E31" s="1">
        <v>-420</v>
      </c>
    </row>
    <row r="32" spans="1:5" x14ac:dyDescent="0.75">
      <c r="A32" t="s">
        <v>981</v>
      </c>
      <c r="B32" t="s">
        <v>1075</v>
      </c>
      <c r="C32" s="1">
        <v>-50000</v>
      </c>
      <c r="D32" s="1">
        <v>-4833.46</v>
      </c>
      <c r="E32" s="1">
        <v>-45166.54</v>
      </c>
    </row>
    <row r="33" spans="1:6" x14ac:dyDescent="0.75">
      <c r="A33" t="s">
        <v>1044</v>
      </c>
      <c r="B33" t="s">
        <v>1076</v>
      </c>
      <c r="C33" s="1">
        <v>0</v>
      </c>
      <c r="D33" s="1">
        <v>-3123.35</v>
      </c>
      <c r="E33" s="1">
        <v>3123.35</v>
      </c>
    </row>
    <row r="34" spans="1:6" x14ac:dyDescent="0.75">
      <c r="A34" t="s">
        <v>1030</v>
      </c>
      <c r="B34" t="s">
        <v>1077</v>
      </c>
      <c r="C34" s="1">
        <v>0</v>
      </c>
      <c r="D34" s="1">
        <v>-909.46</v>
      </c>
      <c r="E34" s="1">
        <v>909.46</v>
      </c>
    </row>
    <row r="35" spans="1:6" x14ac:dyDescent="0.75">
      <c r="A35" t="s">
        <v>982</v>
      </c>
      <c r="B35" t="s">
        <v>1078</v>
      </c>
      <c r="C35" s="1">
        <v>-16523.5</v>
      </c>
      <c r="D35" s="1">
        <v>-23539.09</v>
      </c>
      <c r="E35" s="1">
        <v>7015.59</v>
      </c>
    </row>
    <row r="36" spans="1:6" x14ac:dyDescent="0.75">
      <c r="A36" t="s">
        <v>983</v>
      </c>
      <c r="B36" t="s">
        <v>177</v>
      </c>
      <c r="C36" s="1">
        <v>-540</v>
      </c>
      <c r="D36" s="1">
        <v>-540.35</v>
      </c>
      <c r="E36" s="1">
        <v>0.35</v>
      </c>
    </row>
    <row r="37" spans="1:6" x14ac:dyDescent="0.75">
      <c r="A37" t="s">
        <v>984</v>
      </c>
      <c r="B37" t="s">
        <v>1079</v>
      </c>
      <c r="C37" s="1">
        <v>-4472.58</v>
      </c>
      <c r="D37" s="1">
        <v>-4495.07</v>
      </c>
      <c r="E37" s="1">
        <v>22.49</v>
      </c>
    </row>
    <row r="38" spans="1:6" x14ac:dyDescent="0.75">
      <c r="A38" t="s">
        <v>985</v>
      </c>
      <c r="B38" t="s">
        <v>1080</v>
      </c>
      <c r="C38" s="1">
        <v>-38811</v>
      </c>
      <c r="D38" s="1">
        <v>-38811</v>
      </c>
      <c r="E38" s="1">
        <v>0</v>
      </c>
    </row>
    <row r="39" spans="1:6" x14ac:dyDescent="0.75">
      <c r="A39" t="s">
        <v>986</v>
      </c>
      <c r="B39" t="s">
        <v>1081</v>
      </c>
      <c r="C39" s="1">
        <v>-25000</v>
      </c>
      <c r="D39" s="1">
        <v>-20461.53</v>
      </c>
      <c r="E39" s="1">
        <v>-4538.47</v>
      </c>
    </row>
    <row r="40" spans="1:6" x14ac:dyDescent="0.75">
      <c r="A40" t="s">
        <v>987</v>
      </c>
      <c r="B40" t="s">
        <v>1082</v>
      </c>
      <c r="C40" s="1">
        <v>-17715</v>
      </c>
      <c r="D40" s="1">
        <v>-17715</v>
      </c>
      <c r="E40" s="1">
        <v>0</v>
      </c>
    </row>
    <row r="41" spans="1:6" x14ac:dyDescent="0.75">
      <c r="A41" t="s">
        <v>988</v>
      </c>
      <c r="B41" t="s">
        <v>1060</v>
      </c>
      <c r="C41" s="1">
        <v>-46353.55</v>
      </c>
      <c r="D41" s="1">
        <v>-48426.35</v>
      </c>
      <c r="E41" s="1">
        <v>2072.8000000000002</v>
      </c>
    </row>
    <row r="42" spans="1:6" x14ac:dyDescent="0.75">
      <c r="A42" t="s">
        <v>989</v>
      </c>
      <c r="B42" t="s">
        <v>1083</v>
      </c>
      <c r="C42" s="1">
        <v>-310853.74</v>
      </c>
      <c r="D42" s="1">
        <v>-228864.55</v>
      </c>
      <c r="E42" s="1">
        <v>-81989.19</v>
      </c>
    </row>
    <row r="43" spans="1:6" x14ac:dyDescent="0.75">
      <c r="A43" t="s">
        <v>990</v>
      </c>
      <c r="B43" t="s">
        <v>1084</v>
      </c>
      <c r="C43" s="1">
        <v>-10000</v>
      </c>
      <c r="D43" s="1">
        <v>0</v>
      </c>
      <c r="E43" s="1">
        <v>-10000</v>
      </c>
    </row>
    <row r="44" spans="1:6" x14ac:dyDescent="0.75">
      <c r="A44" t="s">
        <v>1031</v>
      </c>
      <c r="B44" t="s">
        <v>1085</v>
      </c>
      <c r="C44" s="1">
        <v>-1139.53</v>
      </c>
      <c r="D44" s="1">
        <v>-801.55</v>
      </c>
      <c r="E44" s="1">
        <v>-337.98</v>
      </c>
    </row>
    <row r="45" spans="1:6" x14ac:dyDescent="0.75">
      <c r="A45" t="s">
        <v>991</v>
      </c>
      <c r="B45" t="s">
        <v>1086</v>
      </c>
      <c r="C45" s="1">
        <v>-275874.58</v>
      </c>
      <c r="D45" s="1">
        <v>-291331.13</v>
      </c>
      <c r="E45" s="1">
        <v>15456.55</v>
      </c>
    </row>
    <row r="46" spans="1:6" x14ac:dyDescent="0.75">
      <c r="A46" t="s">
        <v>1045</v>
      </c>
      <c r="C46" s="1">
        <f>SUM(C6:C45)</f>
        <v>-4764372.7</v>
      </c>
      <c r="D46" s="1">
        <f t="shared" ref="D46:E46" si="0">SUM(D6:D45)</f>
        <v>-4705002.8</v>
      </c>
      <c r="E46" s="1">
        <f t="shared" si="0"/>
        <v>-59369.899999999994</v>
      </c>
      <c r="F46" s="7">
        <f>D46/C46</f>
        <v>0.98753877923949984</v>
      </c>
    </row>
    <row r="50" spans="1:6" x14ac:dyDescent="0.75">
      <c r="A50" t="s">
        <v>4</v>
      </c>
      <c r="B50" t="s">
        <v>5</v>
      </c>
      <c r="C50" t="s">
        <v>6</v>
      </c>
      <c r="D50" t="s">
        <v>7</v>
      </c>
      <c r="E50" t="s">
        <v>8</v>
      </c>
    </row>
    <row r="51" spans="1:6" x14ac:dyDescent="0.75">
      <c r="A51" t="s">
        <v>992</v>
      </c>
      <c r="B51" t="s">
        <v>993</v>
      </c>
      <c r="C51" s="1">
        <v>-1700000</v>
      </c>
      <c r="D51" s="1">
        <v>-1438819.65</v>
      </c>
      <c r="E51" s="1">
        <v>-261180.35</v>
      </c>
    </row>
    <row r="52" spans="1:6" x14ac:dyDescent="0.75">
      <c r="A52" t="s">
        <v>994</v>
      </c>
      <c r="B52" t="s">
        <v>995</v>
      </c>
      <c r="C52" s="1">
        <v>-15000</v>
      </c>
      <c r="D52" s="1">
        <v>-10455.67</v>
      </c>
      <c r="E52" s="1">
        <v>-4544.33</v>
      </c>
    </row>
    <row r="53" spans="1:6" x14ac:dyDescent="0.75">
      <c r="A53" t="s">
        <v>996</v>
      </c>
      <c r="B53" t="s">
        <v>997</v>
      </c>
      <c r="C53" s="1">
        <v>-10000</v>
      </c>
      <c r="D53" s="1">
        <v>-18727.97</v>
      </c>
      <c r="E53" s="1">
        <v>8727.9699999999993</v>
      </c>
    </row>
    <row r="54" spans="1:6" x14ac:dyDescent="0.75">
      <c r="A54" t="s">
        <v>998</v>
      </c>
      <c r="B54" t="s">
        <v>999</v>
      </c>
      <c r="C54" s="1">
        <v>-1700</v>
      </c>
      <c r="D54" s="1">
        <v>-6534.31</v>
      </c>
      <c r="E54" s="1">
        <v>4834.3100000000004</v>
      </c>
    </row>
    <row r="55" spans="1:6" x14ac:dyDescent="0.75">
      <c r="A55" t="s">
        <v>1000</v>
      </c>
      <c r="B55" t="s">
        <v>1001</v>
      </c>
      <c r="C55" s="1">
        <v>-1200</v>
      </c>
      <c r="D55" s="1">
        <v>-16146.38</v>
      </c>
      <c r="E55" s="1">
        <v>14946.38</v>
      </c>
    </row>
    <row r="56" spans="1:6" x14ac:dyDescent="0.75">
      <c r="A56" t="s">
        <v>1002</v>
      </c>
      <c r="B56" t="s">
        <v>1003</v>
      </c>
      <c r="C56" s="1">
        <v>-340000</v>
      </c>
      <c r="D56" s="1">
        <v>-316739.98</v>
      </c>
      <c r="E56" s="1">
        <v>-23260.02</v>
      </c>
    </row>
    <row r="57" spans="1:6" x14ac:dyDescent="0.75">
      <c r="A57" t="s">
        <v>1004</v>
      </c>
      <c r="B57" t="s">
        <v>979</v>
      </c>
      <c r="C57" s="1">
        <v>-250</v>
      </c>
      <c r="D57" s="1">
        <v>0</v>
      </c>
      <c r="E57" s="1">
        <v>-250</v>
      </c>
    </row>
    <row r="58" spans="1:6" x14ac:dyDescent="0.75">
      <c r="A58" t="s">
        <v>1005</v>
      </c>
      <c r="B58" t="s">
        <v>1006</v>
      </c>
      <c r="C58" s="1">
        <v>-1256.58</v>
      </c>
      <c r="D58" s="1">
        <v>-1256.58</v>
      </c>
      <c r="E58" s="1">
        <v>0</v>
      </c>
    </row>
    <row r="59" spans="1:6" x14ac:dyDescent="0.75">
      <c r="A59" t="s">
        <v>1087</v>
      </c>
      <c r="B59" t="s">
        <v>1086</v>
      </c>
      <c r="C59" s="1">
        <v>0</v>
      </c>
      <c r="D59" s="1">
        <v>-886.44</v>
      </c>
      <c r="E59" s="1">
        <v>886.44</v>
      </c>
      <c r="F59" s="7"/>
    </row>
    <row r="60" spans="1:6" x14ac:dyDescent="0.75">
      <c r="A60" t="s">
        <v>595</v>
      </c>
      <c r="C60" s="1">
        <f>SUM(C51:C59)</f>
        <v>-2069406.58</v>
      </c>
      <c r="D60" s="1">
        <f t="shared" ref="D60:E60" si="1">SUM(D51:D59)</f>
        <v>-1809566.9799999997</v>
      </c>
      <c r="E60" s="1">
        <f t="shared" si="1"/>
        <v>-259839.59999999998</v>
      </c>
      <c r="F60" s="7">
        <f>D60/C60</f>
        <v>0.87443762742843878</v>
      </c>
    </row>
    <row r="64" spans="1:6" x14ac:dyDescent="0.75">
      <c r="A64" t="s">
        <v>4</v>
      </c>
      <c r="B64" t="s">
        <v>5</v>
      </c>
      <c r="C64" t="s">
        <v>6</v>
      </c>
      <c r="D64" t="s">
        <v>7</v>
      </c>
      <c r="E64" t="s">
        <v>8</v>
      </c>
    </row>
    <row r="65" spans="1:6" x14ac:dyDescent="0.75">
      <c r="A65" t="s">
        <v>1007</v>
      </c>
      <c r="B65" t="s">
        <v>1008</v>
      </c>
      <c r="C65" s="1">
        <v>-940000</v>
      </c>
      <c r="D65" s="1">
        <v>-774509.52</v>
      </c>
      <c r="E65" s="1">
        <v>-165490.48000000001</v>
      </c>
      <c r="F65" s="1"/>
    </row>
    <row r="66" spans="1:6" x14ac:dyDescent="0.75">
      <c r="A66" t="s">
        <v>1009</v>
      </c>
      <c r="B66" t="s">
        <v>1010</v>
      </c>
      <c r="C66" s="1">
        <v>-276000</v>
      </c>
      <c r="D66" s="1">
        <v>-262009.52</v>
      </c>
      <c r="E66" s="1">
        <v>-13990.48</v>
      </c>
      <c r="F66" s="1"/>
    </row>
    <row r="67" spans="1:6" x14ac:dyDescent="0.75">
      <c r="A67" t="s">
        <v>1011</v>
      </c>
      <c r="B67" t="s">
        <v>997</v>
      </c>
      <c r="C67" s="1">
        <v>-10000</v>
      </c>
      <c r="D67" s="1">
        <v>-13055.21</v>
      </c>
      <c r="E67" s="1">
        <v>3055.21</v>
      </c>
      <c r="F67" s="1"/>
    </row>
    <row r="68" spans="1:6" x14ac:dyDescent="0.75">
      <c r="A68" t="s">
        <v>1012</v>
      </c>
      <c r="B68" t="s">
        <v>1013</v>
      </c>
      <c r="C68" s="1">
        <v>-130000</v>
      </c>
      <c r="D68" s="1">
        <v>-121507.59</v>
      </c>
      <c r="E68" s="1">
        <v>-8492.41</v>
      </c>
      <c r="F68" s="1"/>
    </row>
    <row r="69" spans="1:6" x14ac:dyDescent="0.75">
      <c r="A69" t="s">
        <v>1014</v>
      </c>
      <c r="B69" t="s">
        <v>1001</v>
      </c>
      <c r="C69" s="1">
        <v>-750</v>
      </c>
      <c r="D69" s="1">
        <v>-14121.92</v>
      </c>
      <c r="E69" s="1">
        <v>13371.92</v>
      </c>
      <c r="F69" s="1"/>
    </row>
    <row r="70" spans="1:6" x14ac:dyDescent="0.75">
      <c r="A70" t="s">
        <v>1015</v>
      </c>
      <c r="B70" t="s">
        <v>979</v>
      </c>
      <c r="C70" s="1">
        <v>-250</v>
      </c>
      <c r="D70" s="1">
        <v>0</v>
      </c>
      <c r="E70" s="1">
        <v>-250</v>
      </c>
      <c r="F70" s="1"/>
    </row>
    <row r="71" spans="1:6" x14ac:dyDescent="0.75">
      <c r="A71" t="s">
        <v>1016</v>
      </c>
      <c r="B71" t="s">
        <v>1017</v>
      </c>
      <c r="C71" s="1">
        <v>-55000</v>
      </c>
      <c r="D71" s="1">
        <v>-27924.48</v>
      </c>
      <c r="E71" s="1">
        <v>-27075.52</v>
      </c>
      <c r="F71" s="1"/>
    </row>
    <row r="72" spans="1:6" x14ac:dyDescent="0.75">
      <c r="A72" t="s">
        <v>595</v>
      </c>
      <c r="C72" s="1">
        <f>SUM(C65:C71)</f>
        <v>-1412000</v>
      </c>
      <c r="D72" s="1">
        <f>SUM(D65:D71)</f>
        <v>-1213128.24</v>
      </c>
      <c r="E72" s="1">
        <f>SUM(E65:E71)</f>
        <v>-198871.76</v>
      </c>
      <c r="F72" s="7">
        <f>D72/C72</f>
        <v>0.85915597733711047</v>
      </c>
    </row>
    <row r="76" spans="1:6" x14ac:dyDescent="0.75">
      <c r="C76" s="1"/>
      <c r="D76" s="1"/>
      <c r="E76" s="1"/>
    </row>
    <row r="77" spans="1:6" x14ac:dyDescent="0.75">
      <c r="C77" s="1"/>
      <c r="D77" s="1"/>
      <c r="E77" s="1"/>
    </row>
    <row r="78" spans="1:6" x14ac:dyDescent="0.75">
      <c r="C78" s="1"/>
      <c r="D78" s="1"/>
      <c r="E78" s="1"/>
    </row>
    <row r="79" spans="1:6" x14ac:dyDescent="0.75">
      <c r="C79" s="1"/>
      <c r="D79" s="1"/>
      <c r="E79" s="1"/>
    </row>
    <row r="80" spans="1:6" x14ac:dyDescent="0.75">
      <c r="C80" s="1"/>
      <c r="D80" s="1"/>
      <c r="E80" s="1"/>
    </row>
    <row r="81" spans="3:6" x14ac:dyDescent="0.75">
      <c r="C81" s="1"/>
      <c r="D81" s="1"/>
      <c r="E81" s="1"/>
    </row>
    <row r="82" spans="3:6" x14ac:dyDescent="0.75">
      <c r="C82" s="1"/>
      <c r="D82" s="1"/>
      <c r="E82" s="1"/>
    </row>
    <row r="83" spans="3:6" x14ac:dyDescent="0.75">
      <c r="C83" s="1"/>
      <c r="D83" s="1"/>
      <c r="E83" s="1"/>
    </row>
    <row r="84" spans="3:6" x14ac:dyDescent="0.75">
      <c r="C84" s="1"/>
      <c r="D84" s="1"/>
      <c r="E84" s="1"/>
    </row>
    <row r="85" spans="3:6" x14ac:dyDescent="0.75">
      <c r="C85" s="1"/>
      <c r="D85" s="1"/>
      <c r="E85" s="1"/>
    </row>
    <row r="86" spans="3:6" x14ac:dyDescent="0.75">
      <c r="C86" s="1"/>
      <c r="D86" s="1"/>
      <c r="E86" s="1"/>
      <c r="F86" s="7"/>
    </row>
    <row r="87" spans="3:6" x14ac:dyDescent="0.75">
      <c r="C87" s="1"/>
      <c r="D87" s="1"/>
      <c r="E87" s="1"/>
    </row>
    <row r="88" spans="3:6" x14ac:dyDescent="0.75">
      <c r="C88" s="1"/>
      <c r="D88" s="1"/>
      <c r="E88" s="1"/>
    </row>
    <row r="93" spans="3:6" x14ac:dyDescent="0.75">
      <c r="C93" s="1"/>
      <c r="D93" s="1"/>
      <c r="E93" s="1"/>
    </row>
    <row r="94" spans="3:6" x14ac:dyDescent="0.75">
      <c r="C94" s="1"/>
      <c r="D94" s="1"/>
      <c r="E9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</vt:lpstr>
      <vt:lpstr>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Vanskiver</dc:creator>
  <cp:lastModifiedBy>Tracy VanSkiver</cp:lastModifiedBy>
  <cp:lastPrinted>2025-06-17T18:55:25Z</cp:lastPrinted>
  <dcterms:created xsi:type="dcterms:W3CDTF">2024-07-04T13:21:23Z</dcterms:created>
  <dcterms:modified xsi:type="dcterms:W3CDTF">2025-06-23T12:01:03Z</dcterms:modified>
</cp:coreProperties>
</file>